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EEzy\"/>
    </mc:Choice>
  </mc:AlternateContent>
  <bookViews>
    <workbookView xWindow="0" yWindow="0" windowWidth="21600" windowHeight="9975"/>
  </bookViews>
  <sheets>
    <sheet name="Calendar" sheetId="1" r:id="rId1"/>
  </sheets>
  <definedNames>
    <definedName name="AprSun1">DATEVALUE("4/1/"&amp;Calendar!$B$1)-WEEKDAY(DATEVALUE("4/1/"&amp;Calendar!$B$1))+1</definedName>
    <definedName name="AugSun1">DATEVALUE("8/1/"&amp;Calendar!$B$1)-WEEKDAY(DATEVALUE("8/1/"&amp;Calendar!$B$1))+1</definedName>
    <definedName name="ColumnTitleRegion1..H9.1">Calendar!$B$3</definedName>
    <definedName name="ColumnTitleRegion1..I9.1">Calendar!$B$3</definedName>
    <definedName name="ColumnTitleRegion10..AF9.1">Calendar!$Z$3</definedName>
    <definedName name="ColumnTitleRegion10..AG9.1">Calendar!$Z$3</definedName>
    <definedName name="ColumnTitleRegion11..AF18.1">Calendar!$Z$12</definedName>
    <definedName name="ColumnTitleRegion11..AG18.1">Calendar!$Z$12</definedName>
    <definedName name="ColumnTitleRegion12..AF27.1">Calendar!$Z$21</definedName>
    <definedName name="ColumnTitleRegion12..AG27.1">Calendar!$Z$21</definedName>
    <definedName name="ColumnTitleRegion2..H18.1">Calendar!$B$12</definedName>
    <definedName name="ColumnTitleRegion2..I18.1">Calendar!$B$12</definedName>
    <definedName name="ColumnTitleRegion3..H27.1">Calendar!$B$21</definedName>
    <definedName name="ColumnTitleRegion3..I27.1">Calendar!$B$21</definedName>
    <definedName name="ColumnTitleRegion4..P9.1">Calendar!$J$3</definedName>
    <definedName name="ColumnTitleRegion4..Q9.1">Calendar!$J$3</definedName>
    <definedName name="ColumnTitleRegion5..P18.1">Calendar!$J$12</definedName>
    <definedName name="ColumnTitleRegion5..Q18.1">Calendar!$J$12</definedName>
    <definedName name="ColumnTitleRegion6..P27.1">Calendar!$J$21</definedName>
    <definedName name="ColumnTitleRegion6..Q27.1">Calendar!$J$21</definedName>
    <definedName name="ColumnTitleRegion7..X9.1">Calendar!$R$3</definedName>
    <definedName name="ColumnTitleRegion7..Y9.1">Calendar!$R$3</definedName>
    <definedName name="ColumnTitleRegion8..X18.1">Calendar!$R$12</definedName>
    <definedName name="ColumnTitleRegion8..Y18.1">Calendar!$R$12</definedName>
    <definedName name="ColumnTitleRegion9..X27.1">Calendar!$R$21</definedName>
    <definedName name="ColumnTitleRegion9..Y27.1">Calendar!$R$21</definedName>
    <definedName name="DecSun1">DATEVALUE("12/1/"&amp;Calendar!$B$1)-WEEKDAY(DATEVALUE("12/1/"&amp;Calendar!$B$1))+1</definedName>
    <definedName name="FebSun1">DATEVALUE("2/1/"&amp;Calendar!$B$1)-WEEKDAY(DATEVALUE("2/1/"&amp;Calendar!$B$1))+1</definedName>
    <definedName name="JanSun1">DATEVALUE("1/1/"&amp;Calendar!$B$1)-WEEKDAY(DATEVALUE("1/1/"&amp;Calendar!$B$1))+1</definedName>
    <definedName name="JulSun1">DATEVALUE("7/1/"&amp;Calendar!$B$1)-WEEKDAY(DATEVALUE("7/1/"&amp;Calendar!$B$1))+1</definedName>
    <definedName name="JunSun1">DATEVALUE("6/1/"&amp;Calendar!$B$1)-WEEKDAY(DATEVALUE("6/1/"&amp;Calendar!$B$1))+1</definedName>
    <definedName name="MarSun1">DATEVALUE("3/1/"&amp;Calendar!$B$1)-WEEKDAY(DATEVALUE("3/1/"&amp;Calendar!$B$1))+1</definedName>
    <definedName name="MaySun1">DATEVALUE("5/1/"&amp;Calendar!$B$1)-WEEKDAY(DATEVALUE("5/1/"&amp;Calendar!$B$1))+1</definedName>
    <definedName name="NovSun1">DATEVALUE("11/1/"&amp;Calendar!$B$1)-WEEKDAY(DATEVALUE("11/1/"&amp;Calendar!$B$1))+1</definedName>
    <definedName name="OctSun1">DATEVALUE("10/1/"&amp;Calendar!$B$1)-WEEKDAY(DATEVALUE("10/1/"&amp;Calendar!$B$1))+1</definedName>
    <definedName name="SepSun1">DATEVALUE("9/1/"&amp;Calendar!$B$1)-WEEKDAY(DATEVALUE("9/1/"&amp;Calendar!$B$1))+1</definedName>
    <definedName name="Year">Calendar!$B$1</definedName>
  </definedNames>
  <calcPr calcId="162913"/>
</workbook>
</file>

<file path=xl/calcChain.xml><?xml version="1.0" encoding="utf-8"?>
<calcChain xmlns="http://schemas.openxmlformats.org/spreadsheetml/2006/main">
  <c r="B1" i="1" l="1"/>
  <c r="AF27" i="1" l="1"/>
  <c r="AF4" i="1" l="1"/>
  <c r="J5" i="1"/>
  <c r="F15" i="1"/>
  <c r="AF6" i="1"/>
  <c r="P7" i="1"/>
  <c r="B6" i="1"/>
  <c r="P8" i="1"/>
  <c r="G4" i="1"/>
  <c r="E6" i="1"/>
  <c r="AC8" i="1"/>
  <c r="P4" i="1"/>
  <c r="L5" i="1"/>
  <c r="P6" i="1"/>
  <c r="AC7" i="1"/>
  <c r="B9" i="1"/>
  <c r="T4" i="1"/>
  <c r="X5" i="1"/>
  <c r="AB6" i="1"/>
  <c r="AF7" i="1"/>
  <c r="U9" i="1"/>
  <c r="X13" i="1"/>
  <c r="E4" i="1"/>
  <c r="AC4" i="1"/>
  <c r="U5" i="1"/>
  <c r="N6" i="1"/>
  <c r="L7" i="1"/>
  <c r="L8" i="1"/>
  <c r="P9" i="1"/>
  <c r="AC14" i="1"/>
  <c r="K13" i="1"/>
  <c r="H24" i="1"/>
  <c r="K4" i="1"/>
  <c r="W4" i="1"/>
  <c r="C5" i="1"/>
  <c r="O5" i="1"/>
  <c r="AB5" i="1"/>
  <c r="G6" i="1"/>
  <c r="T6" i="1"/>
  <c r="E7" i="1"/>
  <c r="T7" i="1"/>
  <c r="E8" i="1"/>
  <c r="U8" i="1"/>
  <c r="E9" i="1"/>
  <c r="AD9" i="1"/>
  <c r="B14" i="1"/>
  <c r="U15" i="1"/>
  <c r="B4" i="1"/>
  <c r="N4" i="1"/>
  <c r="Z4" i="1"/>
  <c r="F5" i="1"/>
  <c r="S5" i="1"/>
  <c r="AD5" i="1"/>
  <c r="K6" i="1"/>
  <c r="X6" i="1"/>
  <c r="G7" i="1"/>
  <c r="X7" i="1"/>
  <c r="J8" i="1"/>
  <c r="X8" i="1"/>
  <c r="N9" i="1"/>
  <c r="E13" i="1"/>
  <c r="G14" i="1"/>
  <c r="M18" i="1"/>
  <c r="V16" i="1"/>
  <c r="J9" i="1"/>
  <c r="Z9" i="1"/>
  <c r="O13" i="1"/>
  <c r="P14" i="1"/>
  <c r="D16" i="1"/>
  <c r="R22" i="1"/>
  <c r="S17" i="1"/>
  <c r="AE25" i="1"/>
  <c r="F4" i="1"/>
  <c r="L4" i="1"/>
  <c r="S4" i="1"/>
  <c r="X4" i="1"/>
  <c r="AD4" i="1"/>
  <c r="E5" i="1"/>
  <c r="K5" i="1"/>
  <c r="P5" i="1"/>
  <c r="W5" i="1"/>
  <c r="AC5" i="1"/>
  <c r="C6" i="1"/>
  <c r="J6" i="1"/>
  <c r="O6" i="1"/>
  <c r="U6" i="1"/>
  <c r="AD6" i="1"/>
  <c r="F7" i="1"/>
  <c r="N7" i="1"/>
  <c r="W7" i="1"/>
  <c r="AD7" i="1"/>
  <c r="F8" i="1"/>
  <c r="O8" i="1"/>
  <c r="W8" i="1"/>
  <c r="AD8" i="1"/>
  <c r="G9" i="1"/>
  <c r="O9" i="1"/>
  <c r="W9" i="1"/>
  <c r="B13" i="1"/>
  <c r="L13" i="1"/>
  <c r="AC13" i="1"/>
  <c r="O14" i="1"/>
  <c r="C15" i="1"/>
  <c r="X15" i="1"/>
  <c r="H17" i="1"/>
  <c r="AE18" i="1"/>
  <c r="AA24" i="1"/>
  <c r="C4" i="1"/>
  <c r="J4" i="1"/>
  <c r="O4" i="1"/>
  <c r="U4" i="1"/>
  <c r="AB4" i="1"/>
  <c r="B5" i="1"/>
  <c r="G5" i="1"/>
  <c r="N5" i="1"/>
  <c r="T5" i="1"/>
  <c r="Z5" i="1"/>
  <c r="AF5" i="1"/>
  <c r="F6" i="1"/>
  <c r="L6" i="1"/>
  <c r="S6" i="1"/>
  <c r="Z6" i="1"/>
  <c r="B7" i="1"/>
  <c r="K7" i="1"/>
  <c r="S7" i="1"/>
  <c r="Z7" i="1"/>
  <c r="C8" i="1"/>
  <c r="K8" i="1"/>
  <c r="S8" i="1"/>
  <c r="AB8" i="1"/>
  <c r="C9" i="1"/>
  <c r="K9" i="1"/>
  <c r="T9" i="1"/>
  <c r="AB9" i="1"/>
  <c r="F13" i="1"/>
  <c r="U13" i="1"/>
  <c r="F14" i="1"/>
  <c r="T14" i="1"/>
  <c r="O15" i="1"/>
  <c r="N16" i="1"/>
  <c r="AA17" i="1"/>
  <c r="V23" i="1"/>
  <c r="AA26" i="1"/>
  <c r="D4" i="1"/>
  <c r="H4" i="1"/>
  <c r="M4" i="1"/>
  <c r="R4" i="1"/>
  <c r="V4" i="1"/>
  <c r="AA4" i="1"/>
  <c r="AE4" i="1"/>
  <c r="D5" i="1"/>
  <c r="H5" i="1"/>
  <c r="M5" i="1"/>
  <c r="R5" i="1"/>
  <c r="V5" i="1"/>
  <c r="AA5" i="1"/>
  <c r="AE5" i="1"/>
  <c r="D6" i="1"/>
  <c r="H6" i="1"/>
  <c r="M6" i="1"/>
  <c r="R6" i="1"/>
  <c r="W6" i="1"/>
  <c r="AC6" i="1"/>
  <c r="C7" i="1"/>
  <c r="J7" i="1"/>
  <c r="O7" i="1"/>
  <c r="U7" i="1"/>
  <c r="AB7" i="1"/>
  <c r="B8" i="1"/>
  <c r="G8" i="1"/>
  <c r="N8" i="1"/>
  <c r="T8" i="1"/>
  <c r="Z8" i="1"/>
  <c r="AF8" i="1"/>
  <c r="F9" i="1"/>
  <c r="L9" i="1"/>
  <c r="S9" i="1"/>
  <c r="X9" i="1"/>
  <c r="AF9" i="1"/>
  <c r="G13" i="1"/>
  <c r="T13" i="1"/>
  <c r="AD13" i="1"/>
  <c r="K14" i="1"/>
  <c r="Z14" i="1"/>
  <c r="L15" i="1"/>
  <c r="AE15" i="1"/>
  <c r="AF16" i="1"/>
  <c r="E18" i="1"/>
  <c r="D23" i="1"/>
  <c r="M25" i="1"/>
  <c r="AC9" i="1"/>
  <c r="C13" i="1"/>
  <c r="J13" i="1"/>
  <c r="P13" i="1"/>
  <c r="Z13" i="1"/>
  <c r="C14" i="1"/>
  <c r="L14" i="1"/>
  <c r="U14" i="1"/>
  <c r="AD14" i="1"/>
  <c r="G15" i="1"/>
  <c r="P15" i="1"/>
  <c r="Z15" i="1"/>
  <c r="E16" i="1"/>
  <c r="W16" i="1"/>
  <c r="J17" i="1"/>
  <c r="AB17" i="1"/>
  <c r="N18" i="1"/>
  <c r="AF18" i="1"/>
  <c r="S22" i="1"/>
  <c r="E23" i="1"/>
  <c r="W23" i="1"/>
  <c r="J24" i="1"/>
  <c r="AB24" i="1"/>
  <c r="N25" i="1"/>
  <c r="AF25" i="1"/>
  <c r="AB26" i="1"/>
  <c r="X14" i="1"/>
  <c r="B15" i="1"/>
  <c r="K15" i="1"/>
  <c r="T15" i="1"/>
  <c r="AD15" i="1"/>
  <c r="M16" i="1"/>
  <c r="AE16" i="1"/>
  <c r="R17" i="1"/>
  <c r="D18" i="1"/>
  <c r="V18" i="1"/>
  <c r="H22" i="1"/>
  <c r="AA22" i="1"/>
  <c r="M23" i="1"/>
  <c r="AE23" i="1"/>
  <c r="R24" i="1"/>
  <c r="D25" i="1"/>
  <c r="V25" i="1"/>
  <c r="H26" i="1"/>
  <c r="M27" i="1"/>
  <c r="W18" i="1"/>
  <c r="J22" i="1"/>
  <c r="AB22" i="1"/>
  <c r="N23" i="1"/>
  <c r="AF23" i="1"/>
  <c r="S24" i="1"/>
  <c r="E25" i="1"/>
  <c r="W25" i="1"/>
  <c r="J26" i="1"/>
  <c r="N27" i="1"/>
  <c r="R26" i="1"/>
  <c r="D27" i="1"/>
  <c r="V27" i="1"/>
  <c r="S26" i="1"/>
  <c r="E27" i="1"/>
  <c r="W27" i="1"/>
  <c r="V6" i="1"/>
  <c r="AA6" i="1"/>
  <c r="AE6" i="1"/>
  <c r="D7" i="1"/>
  <c r="H7" i="1"/>
  <c r="M7" i="1"/>
  <c r="R7" i="1"/>
  <c r="V7" i="1"/>
  <c r="AA7" i="1"/>
  <c r="AE7" i="1"/>
  <c r="D8" i="1"/>
  <c r="H8" i="1"/>
  <c r="M8" i="1"/>
  <c r="R8" i="1"/>
  <c r="V8" i="1"/>
  <c r="AA8" i="1"/>
  <c r="AE8" i="1"/>
  <c r="D9" i="1"/>
  <c r="H9" i="1"/>
  <c r="M9" i="1"/>
  <c r="R9" i="1"/>
  <c r="V9" i="1"/>
  <c r="AA9" i="1"/>
  <c r="AE9" i="1"/>
  <c r="D13" i="1"/>
  <c r="H13" i="1"/>
  <c r="M13" i="1"/>
  <c r="R13" i="1"/>
  <c r="V13" i="1"/>
  <c r="AA13" i="1"/>
  <c r="AE13" i="1"/>
  <c r="D14" i="1"/>
  <c r="H14" i="1"/>
  <c r="M14" i="1"/>
  <c r="R14" i="1"/>
  <c r="V14" i="1"/>
  <c r="AA14" i="1"/>
  <c r="AE14" i="1"/>
  <c r="D15" i="1"/>
  <c r="H15" i="1"/>
  <c r="M15" i="1"/>
  <c r="R15" i="1"/>
  <c r="V15" i="1"/>
  <c r="AA15" i="1"/>
  <c r="AF15" i="1"/>
  <c r="H16" i="1"/>
  <c r="R16" i="1"/>
  <c r="AA16" i="1"/>
  <c r="D17" i="1"/>
  <c r="M17" i="1"/>
  <c r="V17" i="1"/>
  <c r="AE17" i="1"/>
  <c r="H18" i="1"/>
  <c r="R18" i="1"/>
  <c r="AA18" i="1"/>
  <c r="D22" i="1"/>
  <c r="M22" i="1"/>
  <c r="V22" i="1"/>
  <c r="AE22" i="1"/>
  <c r="H23" i="1"/>
  <c r="R23" i="1"/>
  <c r="AA23" i="1"/>
  <c r="D24" i="1"/>
  <c r="M24" i="1"/>
  <c r="V24" i="1"/>
  <c r="AE24" i="1"/>
  <c r="H25" i="1"/>
  <c r="R25" i="1"/>
  <c r="AA25" i="1"/>
  <c r="D26" i="1"/>
  <c r="M26" i="1"/>
  <c r="V26" i="1"/>
  <c r="AE26" i="1"/>
  <c r="H27" i="1"/>
  <c r="R27" i="1"/>
  <c r="AA27" i="1"/>
  <c r="N13" i="1"/>
  <c r="S13" i="1"/>
  <c r="W13" i="1"/>
  <c r="AB13" i="1"/>
  <c r="AF13" i="1"/>
  <c r="E14" i="1"/>
  <c r="J14" i="1"/>
  <c r="N14" i="1"/>
  <c r="S14" i="1"/>
  <c r="W14" i="1"/>
  <c r="AB14" i="1"/>
  <c r="AF14" i="1"/>
  <c r="E15" i="1"/>
  <c r="J15" i="1"/>
  <c r="N15" i="1"/>
  <c r="S15" i="1"/>
  <c r="W15" i="1"/>
  <c r="AB15" i="1"/>
  <c r="C16" i="1"/>
  <c r="J16" i="1"/>
  <c r="S16" i="1"/>
  <c r="AB16" i="1"/>
  <c r="E17" i="1"/>
  <c r="N17" i="1"/>
  <c r="W17" i="1"/>
  <c r="AF17" i="1"/>
  <c r="J18" i="1"/>
  <c r="S18" i="1"/>
  <c r="AB18" i="1"/>
  <c r="E22" i="1"/>
  <c r="N22" i="1"/>
  <c r="W22" i="1"/>
  <c r="AF22" i="1"/>
  <c r="J23" i="1"/>
  <c r="S23" i="1"/>
  <c r="AB23" i="1"/>
  <c r="E24" i="1"/>
  <c r="N24" i="1"/>
  <c r="W24" i="1"/>
  <c r="AF24" i="1"/>
  <c r="J25" i="1"/>
  <c r="S25" i="1"/>
  <c r="AB25" i="1"/>
  <c r="E26" i="1"/>
  <c r="N26" i="1"/>
  <c r="W26" i="1"/>
  <c r="AF26" i="1"/>
  <c r="J27" i="1"/>
  <c r="S27" i="1"/>
  <c r="AB27" i="1"/>
  <c r="AC15" i="1"/>
  <c r="B16" i="1"/>
  <c r="F16" i="1"/>
  <c r="K16" i="1"/>
  <c r="O16" i="1"/>
  <c r="T16" i="1"/>
  <c r="X16" i="1"/>
  <c r="AC16" i="1"/>
  <c r="B17" i="1"/>
  <c r="F17" i="1"/>
  <c r="K17" i="1"/>
  <c r="O17" i="1"/>
  <c r="T17" i="1"/>
  <c r="X17" i="1"/>
  <c r="AC17" i="1"/>
  <c r="B18" i="1"/>
  <c r="F18" i="1"/>
  <c r="K18" i="1"/>
  <c r="O18" i="1"/>
  <c r="T18" i="1"/>
  <c r="X18" i="1"/>
  <c r="AC18" i="1"/>
  <c r="B22" i="1"/>
  <c r="F22" i="1"/>
  <c r="K22" i="1"/>
  <c r="O22" i="1"/>
  <c r="T22" i="1"/>
  <c r="X22" i="1"/>
  <c r="AC22" i="1"/>
  <c r="B23" i="1"/>
  <c r="F23" i="1"/>
  <c r="K23" i="1"/>
  <c r="O23" i="1"/>
  <c r="T23" i="1"/>
  <c r="X23" i="1"/>
  <c r="AC23" i="1"/>
  <c r="B24" i="1"/>
  <c r="F24" i="1"/>
  <c r="K24" i="1"/>
  <c r="O24" i="1"/>
  <c r="T24" i="1"/>
  <c r="X24" i="1"/>
  <c r="AC24" i="1"/>
  <c r="B25" i="1"/>
  <c r="F25" i="1"/>
  <c r="K25" i="1"/>
  <c r="O25" i="1"/>
  <c r="T25" i="1"/>
  <c r="X25" i="1"/>
  <c r="AC25" i="1"/>
  <c r="B26" i="1"/>
  <c r="F26" i="1"/>
  <c r="K26" i="1"/>
  <c r="O26" i="1"/>
  <c r="T26" i="1"/>
  <c r="X26" i="1"/>
  <c r="AC26" i="1"/>
  <c r="B27" i="1"/>
  <c r="F27" i="1"/>
  <c r="K27" i="1"/>
  <c r="O27" i="1"/>
  <c r="T27" i="1"/>
  <c r="X27" i="1"/>
  <c r="AC27" i="1"/>
  <c r="G16" i="1"/>
  <c r="L16" i="1"/>
  <c r="P16" i="1"/>
  <c r="U16" i="1"/>
  <c r="Z16" i="1"/>
  <c r="AD16" i="1"/>
  <c r="C17" i="1"/>
  <c r="G17" i="1"/>
  <c r="L17" i="1"/>
  <c r="P17" i="1"/>
  <c r="U17" i="1"/>
  <c r="Z17" i="1"/>
  <c r="AD17" i="1"/>
  <c r="C18" i="1"/>
  <c r="G18" i="1"/>
  <c r="L18" i="1"/>
  <c r="P18" i="1"/>
  <c r="U18" i="1"/>
  <c r="Z18" i="1"/>
  <c r="AD18" i="1"/>
  <c r="C22" i="1"/>
  <c r="G22" i="1"/>
  <c r="L22" i="1"/>
  <c r="P22" i="1"/>
  <c r="U22" i="1"/>
  <c r="Z22" i="1"/>
  <c r="AD22" i="1"/>
  <c r="C23" i="1"/>
  <c r="G23" i="1"/>
  <c r="L23" i="1"/>
  <c r="P23" i="1"/>
  <c r="U23" i="1"/>
  <c r="Z23" i="1"/>
  <c r="AD23" i="1"/>
  <c r="C24" i="1"/>
  <c r="G24" i="1"/>
  <c r="L24" i="1"/>
  <c r="P24" i="1"/>
  <c r="U24" i="1"/>
  <c r="Z24" i="1"/>
  <c r="AD24" i="1"/>
  <c r="C25" i="1"/>
  <c r="G25" i="1"/>
  <c r="L25" i="1"/>
  <c r="P25" i="1"/>
  <c r="U25" i="1"/>
  <c r="Z25" i="1"/>
  <c r="AD25" i="1"/>
  <c r="C26" i="1"/>
  <c r="G26" i="1"/>
  <c r="L26" i="1"/>
  <c r="P26" i="1"/>
  <c r="U26" i="1"/>
  <c r="Z26" i="1"/>
  <c r="AD26" i="1"/>
  <c r="C27" i="1"/>
  <c r="G27" i="1"/>
  <c r="L27" i="1"/>
  <c r="P27" i="1"/>
  <c r="U27" i="1"/>
  <c r="Z27" i="1"/>
  <c r="AE27" i="1"/>
  <c r="AD27" i="1"/>
</calcChain>
</file>

<file path=xl/sharedStrings.xml><?xml version="1.0" encoding="utf-8"?>
<sst xmlns="http://schemas.openxmlformats.org/spreadsheetml/2006/main" count="96" uniqueCount="19">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</sst>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6" x14ac:knownFonts="1"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20"/>
      <name val="Cambria"/>
      <family val="2"/>
      <scheme val="maj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" fontId="3" fillId="0" borderId="0">
      <alignment horizontal="center" vertical="center"/>
    </xf>
    <xf numFmtId="0" fontId="4" fillId="2" borderId="1">
      <alignment horizontal="center" vertical="center"/>
    </xf>
    <xf numFmtId="0" fontId="5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2" fillId="0" borderId="1"/>
    <xf numFmtId="164" fontId="2" fillId="0" borderId="0" applyFont="0" applyFill="0" applyBorder="0">
      <alignment horizontal="right"/>
    </xf>
    <xf numFmtId="0" fontId="2" fillId="0" borderId="0" applyFont="0" applyFill="0" applyBorder="0">
      <alignment horizontal="center"/>
    </xf>
  </cellStyleXfs>
  <cellXfs count="5">
    <xf numFmtId="0" fontId="0" fillId="0" borderId="0" xfId="0"/>
    <xf numFmtId="164" fontId="2" fillId="0" borderId="1" xfId="7" applyBorder="1">
      <alignment horizontal="right"/>
    </xf>
    <xf numFmtId="0" fontId="0" fillId="0" borderId="1" xfId="8" applyFont="1" applyBorder="1">
      <alignment horizontal="center"/>
    </xf>
    <xf numFmtId="1" fontId="3" fillId="0" borderId="0" xfId="1">
      <alignment horizontal="center" vertical="center"/>
    </xf>
    <xf numFmtId="0" fontId="4" fillId="2" borderId="1" xfId="2">
      <alignment horizontal="center" vertical="center"/>
    </xf>
  </cellXfs>
  <cellStyles count="9">
    <cellStyle name="Day" xfId="7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Output" xfId="6" builtinId="21" customBuiltin="1"/>
    <cellStyle name="Title" xfId="1" builtinId="15" customBuiltin="1"/>
    <cellStyle name="WeekDay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AF27"/>
  <sheetViews>
    <sheetView showGridLines="0" tabSelected="1" workbookViewId="0">
      <selection activeCell="B1" sqref="B1:AF1"/>
    </sheetView>
  </sheetViews>
  <sheetFormatPr defaultRowHeight="18" customHeight="1" x14ac:dyDescent="0.25"/>
  <cols>
    <col min="1" max="1" width="2.7109375" customWidth="1"/>
    <col min="2" max="32" width="4.28515625" customWidth="1"/>
    <col min="33" max="33" width="2.7109375" customWidth="1"/>
  </cols>
  <sheetData>
    <row r="1" spans="2:32" ht="30" customHeight="1" x14ac:dyDescent="0.25">
      <c r="B1" s="3">
        <f ca="1">YEAR(TODAY())</f>
        <v>2023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2" ht="18" customHeight="1" x14ac:dyDescent="0.25">
      <c r="B2" s="4" t="s">
        <v>0</v>
      </c>
      <c r="C2" s="4"/>
      <c r="D2" s="4"/>
      <c r="E2" s="4"/>
      <c r="F2" s="4"/>
      <c r="G2" s="4"/>
      <c r="H2" s="4"/>
      <c r="J2" s="4" t="s">
        <v>3</v>
      </c>
      <c r="K2" s="4"/>
      <c r="L2" s="4"/>
      <c r="M2" s="4"/>
      <c r="N2" s="4"/>
      <c r="O2" s="4"/>
      <c r="P2" s="4"/>
      <c r="R2" s="4" t="s">
        <v>6</v>
      </c>
      <c r="S2" s="4"/>
      <c r="T2" s="4"/>
      <c r="U2" s="4"/>
      <c r="V2" s="4"/>
      <c r="W2" s="4"/>
      <c r="X2" s="4"/>
      <c r="Z2" s="4" t="s">
        <v>8</v>
      </c>
      <c r="AA2" s="4"/>
      <c r="AB2" s="4"/>
      <c r="AC2" s="4"/>
      <c r="AD2" s="4"/>
      <c r="AE2" s="4"/>
      <c r="AF2" s="4"/>
    </row>
    <row r="3" spans="2:32" ht="18" customHeight="1" x14ac:dyDescent="0.25"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R3" s="2" t="s">
        <v>12</v>
      </c>
      <c r="S3" s="2" t="s">
        <v>13</v>
      </c>
      <c r="T3" s="2" t="s">
        <v>14</v>
      </c>
      <c r="U3" s="2" t="s">
        <v>15</v>
      </c>
      <c r="V3" s="2" t="s">
        <v>16</v>
      </c>
      <c r="W3" s="2" t="s">
        <v>17</v>
      </c>
      <c r="X3" s="2" t="s">
        <v>18</v>
      </c>
      <c r="Z3" s="2" t="s">
        <v>12</v>
      </c>
      <c r="AA3" s="2" t="s">
        <v>13</v>
      </c>
      <c r="AB3" s="2" t="s">
        <v>14</v>
      </c>
      <c r="AC3" s="2" t="s">
        <v>15</v>
      </c>
      <c r="AD3" s="2" t="s">
        <v>16</v>
      </c>
      <c r="AE3" s="2" t="s">
        <v>17</v>
      </c>
      <c r="AF3" s="2" t="s">
        <v>18</v>
      </c>
    </row>
    <row r="4" spans="2:32" ht="18" customHeight="1" x14ac:dyDescent="0.25">
      <c r="B4" s="1">
        <f ca="1">IF(AND(YEAR(JanSun1)=Year,MONTH(JanSun1)=1),JanSun1, "")</f>
        <v>44927</v>
      </c>
      <c r="C4" s="1">
        <f ca="1">IF(AND(YEAR(JanSun1+1)=Year,MONTH(JanSun1+1)=1),JanSun1+1, "")</f>
        <v>44928</v>
      </c>
      <c r="D4" s="1">
        <f ca="1">IF(AND(YEAR(JanSun1+2)=Year,MONTH(JanSun1+2)=1),JanSun1+2, "")</f>
        <v>44929</v>
      </c>
      <c r="E4" s="1">
        <f ca="1">IF(AND(YEAR(JanSun1+3)=Year,MONTH(JanSun1+3)=1),JanSun1+3, "")</f>
        <v>44930</v>
      </c>
      <c r="F4" s="1">
        <f ca="1">IF(AND(YEAR(JanSun1+4)=Year,MONTH(JanSun1+4)=1),JanSun1+4, "")</f>
        <v>44931</v>
      </c>
      <c r="G4" s="1">
        <f ca="1">IF(AND(YEAR(JanSun1+5)=Year,MONTH(JanSun1+5)=1),JanSun1+5, "")</f>
        <v>44932</v>
      </c>
      <c r="H4" s="1">
        <f ca="1">IF(AND(YEAR(JanSun1+6)=Year,MONTH(JanSun1+6)=1),JanSun1+6, "")</f>
        <v>44933</v>
      </c>
      <c r="J4" s="1" t="str">
        <f ca="1">IF(AND(YEAR(AprSun1)=Year,MONTH(AprSun1)=4),AprSun1, "")</f>
        <v/>
      </c>
      <c r="K4" s="1" t="str">
        <f ca="1">IF(AND(YEAR(AprSun1+1)=Year,MONTH(AprSun1+1)=4),AprSun1+1, "")</f>
        <v/>
      </c>
      <c r="L4" s="1" t="str">
        <f ca="1">IF(AND(YEAR(AprSun1+2)=Year,MONTH(AprSun1+2)=4),AprSun1+2, "")</f>
        <v/>
      </c>
      <c r="M4" s="1" t="str">
        <f ca="1">IF(AND(YEAR(AprSun1+3)=Year,MONTH(AprSun1+3)=4),AprSun1+3, "")</f>
        <v/>
      </c>
      <c r="N4" s="1" t="str">
        <f ca="1">IF(AND(YEAR(AprSun1+4)=Year,MONTH(AprSun1+4)=4),AprSun1+4, "")</f>
        <v/>
      </c>
      <c r="O4" s="1" t="str">
        <f ca="1">IF(AND(YEAR(AprSun1+5)=Year,MONTH(AprSun1+5)=4),AprSun1+5, "")</f>
        <v/>
      </c>
      <c r="P4" s="1">
        <f ca="1">IF(AND(YEAR(AprSun1+6)=Year,MONTH(AprSun1+6)=4),AprSun1+6, "")</f>
        <v>45017</v>
      </c>
      <c r="R4" s="1" t="str">
        <f ca="1">IF(AND(YEAR(JulSun1)=Year,MONTH(JulSun1)=7),JulSun1, "")</f>
        <v/>
      </c>
      <c r="S4" s="1" t="str">
        <f ca="1">IF(AND(YEAR(JulSun1+1)=Year,MONTH(JulSun1+1)=7),JulSun1+1, "")</f>
        <v/>
      </c>
      <c r="T4" s="1" t="str">
        <f ca="1">IF(AND(YEAR(JulSun1+2)=Year,MONTH(JulSun1+2)=7),JulSun1+2, "")</f>
        <v/>
      </c>
      <c r="U4" s="1" t="str">
        <f ca="1">IF(AND(YEAR(JulSun1+3)=Year,MONTH(JulSun1+3)=7),JulSun1+3, "")</f>
        <v/>
      </c>
      <c r="V4" s="1" t="str">
        <f ca="1">IF(AND(YEAR(JulSun1+4)=Year,MONTH(JulSun1+4)=7),JulSun1+4, "")</f>
        <v/>
      </c>
      <c r="W4" s="1" t="str">
        <f ca="1">IF(AND(YEAR(JulSun1+5)=Year,MONTH(JulSun1+5)=7),JulSun1+5, "")</f>
        <v/>
      </c>
      <c r="X4" s="1">
        <f ca="1">IF(AND(YEAR(JulSun1+6)=Year,MONTH(JulSun1+6)=7),JulSun1+6, "")</f>
        <v>45108</v>
      </c>
      <c r="Z4" s="1">
        <f ca="1">IF(AND(YEAR(OctSun1)=Year,MONTH(OctSun1)=10),OctSun1, "")</f>
        <v>45200</v>
      </c>
      <c r="AA4" s="1">
        <f ca="1">IF(AND(YEAR(OctSun1+1)=Year,MONTH(OctSun1+1)=10),OctSun1+1, "")</f>
        <v>45201</v>
      </c>
      <c r="AB4" s="1">
        <f ca="1">IF(AND(YEAR(OctSun1+2)=Year,MONTH(OctSun1+2)=10),OctSun1+2, "")</f>
        <v>45202</v>
      </c>
      <c r="AC4" s="1">
        <f ca="1">IF(AND(YEAR(OctSun1+3)=Year,MONTH(OctSun1+3)=10),OctSun1+3, "")</f>
        <v>45203</v>
      </c>
      <c r="AD4" s="1">
        <f ca="1">IF(AND(YEAR(OctSun1+4)=Year,MONTH(OctSun1+4)=10),OctSun1+4, "")</f>
        <v>45204</v>
      </c>
      <c r="AE4" s="1">
        <f ca="1">IF(AND(YEAR(OctSun1+5)=Year,MONTH(OctSun1+5)=10),OctSun1+5, "")</f>
        <v>45205</v>
      </c>
      <c r="AF4" s="1">
        <f ca="1">IF(AND(YEAR(OctSun1+6)=Year,MONTH(OctSun1+6)=10),OctSun1+6, "")</f>
        <v>45206</v>
      </c>
    </row>
    <row r="5" spans="2:32" ht="18" customHeight="1" x14ac:dyDescent="0.25">
      <c r="B5" s="1">
        <f ca="1">IF(AND(YEAR(JanSun1+7)=Year,MONTH(JanSun1+7)=1),JanSun1+7, "")</f>
        <v>44934</v>
      </c>
      <c r="C5" s="1">
        <f ca="1">IF(AND(YEAR(JanSun1+8)=Year,MONTH(JanSun1+8)=1),JanSun1+8, "")</f>
        <v>44935</v>
      </c>
      <c r="D5" s="1">
        <f ca="1">IF(AND(YEAR(JanSun1+9)=Year,MONTH(JanSun1+9)=1),JanSun1+9, "")</f>
        <v>44936</v>
      </c>
      <c r="E5" s="1">
        <f ca="1">IF(AND(YEAR(JanSun1+10)=Year,MONTH(JanSun1+10)=1),JanSun1+10, "")</f>
        <v>44937</v>
      </c>
      <c r="F5" s="1">
        <f ca="1">IF(AND(YEAR(JanSun1+11)=Year,MONTH(JanSun1+11)=1),JanSun1+11, "")</f>
        <v>44938</v>
      </c>
      <c r="G5" s="1">
        <f ca="1">IF(AND(YEAR(JanSun1+12)=Year,MONTH(JanSun1+12)=1),JanSun1+12, "")</f>
        <v>44939</v>
      </c>
      <c r="H5" s="1">
        <f ca="1">IF(AND(YEAR(JanSun1+13)=Year,MONTH(JanSun1+13)=1),JanSun1+13, "")</f>
        <v>44940</v>
      </c>
      <c r="J5" s="1">
        <f ca="1">IF(AND(YEAR(AprSun1+7)=Year,MONTH(AprSun1+7)=4),AprSun1+7, "")</f>
        <v>45018</v>
      </c>
      <c r="K5" s="1">
        <f ca="1">IF(AND(YEAR(AprSun1+8)=Year,MONTH(AprSun1+8)=4),AprSun1+8, "")</f>
        <v>45019</v>
      </c>
      <c r="L5" s="1">
        <f ca="1">IF(AND(YEAR(AprSun1+9)=Year,MONTH(AprSun1+9)=4),AprSun1+9, "")</f>
        <v>45020</v>
      </c>
      <c r="M5" s="1">
        <f ca="1">IF(AND(YEAR(AprSun1+10)=Year,MONTH(AprSun1+10)=4),AprSun1+10, "")</f>
        <v>45021</v>
      </c>
      <c r="N5" s="1">
        <f ca="1">IF(AND(YEAR(AprSun1+11)=Year,MONTH(AprSun1+11)=4),AprSun1+11, "")</f>
        <v>45022</v>
      </c>
      <c r="O5" s="1">
        <f ca="1">IF(AND(YEAR(AprSun1+12)=Year,MONTH(AprSun1+12)=4),AprSun1+12, "")</f>
        <v>45023</v>
      </c>
      <c r="P5" s="1">
        <f ca="1">IF(AND(YEAR(AprSun1+13)=Year,MONTH(AprSun1+13)=4),AprSun1+13, "")</f>
        <v>45024</v>
      </c>
      <c r="R5" s="1">
        <f ca="1">IF(AND(YEAR(JulSun1+7)=Year,MONTH(JulSun1+7)=7),JulSun1+7, "")</f>
        <v>45109</v>
      </c>
      <c r="S5" s="1">
        <f ca="1">IF(AND(YEAR(JulSun1+8)=Year,MONTH(JulSun1+8)=7),JulSun1+8, "")</f>
        <v>45110</v>
      </c>
      <c r="T5" s="1">
        <f ca="1">IF(AND(YEAR(JulSun1+9)=Year,MONTH(JulSun1+9)=7),JulSun1+9, "")</f>
        <v>45111</v>
      </c>
      <c r="U5" s="1">
        <f ca="1">IF(AND(YEAR(JulSun1+10)=Year,MONTH(JulSun1+10)=7),JulSun1+10, "")</f>
        <v>45112</v>
      </c>
      <c r="V5" s="1">
        <f ca="1">IF(AND(YEAR(JulSun1+11)=Year,MONTH(JulSun1+11)=7),JulSun1+11, "")</f>
        <v>45113</v>
      </c>
      <c r="W5" s="1">
        <f ca="1">IF(AND(YEAR(JulSun1+12)=Year,MONTH(JulSun1+12)=7),JulSun1+12, "")</f>
        <v>45114</v>
      </c>
      <c r="X5" s="1">
        <f ca="1">IF(AND(YEAR(JulSun1+13)=Year,MONTH(JulSun1+13)=7),JulSun1+13, "")</f>
        <v>45115</v>
      </c>
      <c r="Z5" s="1">
        <f ca="1">IF(AND(YEAR(OctSun1+7)=Year,MONTH(OctSun1+7)=10),OctSun1+7, "")</f>
        <v>45207</v>
      </c>
      <c r="AA5" s="1">
        <f ca="1">IF(AND(YEAR(OctSun1+8)=Year,MONTH(OctSun1+8)=10),OctSun1+8, "")</f>
        <v>45208</v>
      </c>
      <c r="AB5" s="1">
        <f ca="1">IF(AND(YEAR(OctSun1+9)=Year,MONTH(OctSun1+9)=10),OctSun1+9, "")</f>
        <v>45209</v>
      </c>
      <c r="AC5" s="1">
        <f ca="1">IF(AND(YEAR(OctSun1+10)=Year,MONTH(OctSun1+10)=10),OctSun1+10, "")</f>
        <v>45210</v>
      </c>
      <c r="AD5" s="1">
        <f ca="1">IF(AND(YEAR(OctSun1+11)=Year,MONTH(OctSun1+11)=10),OctSun1+11, "")</f>
        <v>45211</v>
      </c>
      <c r="AE5" s="1">
        <f ca="1">IF(AND(YEAR(OctSun1+12)=Year,MONTH(OctSun1+12)=10),OctSun1+12, "")</f>
        <v>45212</v>
      </c>
      <c r="AF5" s="1">
        <f ca="1">IF(AND(YEAR(OctSun1+13)=Year,MONTH(OctSun1+13)=10),OctSun1+13, "")</f>
        <v>45213</v>
      </c>
    </row>
    <row r="6" spans="2:32" ht="18" customHeight="1" x14ac:dyDescent="0.25">
      <c r="B6" s="1">
        <f ca="1">IF(AND(YEAR(JanSun1+14)=Year,MONTH(JanSun1+14)=1),JanSun1+14, "")</f>
        <v>44941</v>
      </c>
      <c r="C6" s="1">
        <f ca="1">IF(AND(YEAR(JanSun1+15)=Year,MONTH(JanSun1+15)=1),JanSun1+15, "")</f>
        <v>44942</v>
      </c>
      <c r="D6" s="1">
        <f ca="1">IF(AND(YEAR(JanSun1+16)=Year,MONTH(JanSun1+16)=1),JanSun1+16, "")</f>
        <v>44943</v>
      </c>
      <c r="E6" s="1">
        <f ca="1">IF(AND(YEAR(JanSun1+17)=Year,MONTH(JanSun1+17)=1),JanSun1+17, "")</f>
        <v>44944</v>
      </c>
      <c r="F6" s="1">
        <f ca="1">IF(AND(YEAR(JanSun1+18)=Year,MONTH(JanSun1+18)=1),JanSun1+18, "")</f>
        <v>44945</v>
      </c>
      <c r="G6" s="1">
        <f ca="1">IF(AND(YEAR(JanSun1+19)=Year,MONTH(JanSun1+19)=1),JanSun1+19, "")</f>
        <v>44946</v>
      </c>
      <c r="H6" s="1">
        <f ca="1">IF(AND(YEAR(JanSun1+20)=Year,MONTH(JanSun1+20)=1),JanSun1+20, "")</f>
        <v>44947</v>
      </c>
      <c r="J6" s="1">
        <f ca="1">IF(AND(YEAR(AprSun1+14)=Year,MONTH(AprSun1+14)=4),AprSun1+14, "")</f>
        <v>45025</v>
      </c>
      <c r="K6" s="1">
        <f ca="1">IF(AND(YEAR(AprSun1+15)=Year,MONTH(AprSun1+15)=4),AprSun1+15, "")</f>
        <v>45026</v>
      </c>
      <c r="L6" s="1">
        <f ca="1">IF(AND(YEAR(AprSun1+16)=Year,MONTH(AprSun1+16)=4),AprSun1+16, "")</f>
        <v>45027</v>
      </c>
      <c r="M6" s="1">
        <f ca="1">IF(AND(YEAR(AprSun1+17)=Year,MONTH(AprSun1+17)=4),AprSun1+17, "")</f>
        <v>45028</v>
      </c>
      <c r="N6" s="1">
        <f ca="1">IF(AND(YEAR(AprSun1+18)=Year,MONTH(AprSun1+18)=4),AprSun1+18, "")</f>
        <v>45029</v>
      </c>
      <c r="O6" s="1">
        <f ca="1">IF(AND(YEAR(AprSun1+19)=Year,MONTH(AprSun1+19)=4),AprSun1+19, "")</f>
        <v>45030</v>
      </c>
      <c r="P6" s="1">
        <f ca="1">IF(AND(YEAR(AprSun1+20)=Year,MONTH(AprSun1+20)=4),AprSun1+20, "")</f>
        <v>45031</v>
      </c>
      <c r="R6" s="1">
        <f ca="1">IF(AND(YEAR(JulSun1+14)=Year,MONTH(JulSun1+14)=7),JulSun1+14, "")</f>
        <v>45116</v>
      </c>
      <c r="S6" s="1">
        <f ca="1">IF(AND(YEAR(JulSun1+15)=Year,MONTH(JulSun1+15)=7),JulSun1+15, "")</f>
        <v>45117</v>
      </c>
      <c r="T6" s="1">
        <f ca="1">IF(AND(YEAR(JulSun1+16)=Year,MONTH(JulSun1+16)=7),JulSun1+16, "")</f>
        <v>45118</v>
      </c>
      <c r="U6" s="1">
        <f ca="1">IF(AND(YEAR(JulSun1+17)=Year,MONTH(JulSun1+17)=7),JulSun1+17, "")</f>
        <v>45119</v>
      </c>
      <c r="V6" s="1">
        <f ca="1">IF(AND(YEAR(JulSun1+18)=Year,MONTH(JulSun1+18)=7),JulSun1+18, "")</f>
        <v>45120</v>
      </c>
      <c r="W6" s="1">
        <f ca="1">IF(AND(YEAR(JulSun1+19)=Year,MONTH(JulSun1+19)=7),JulSun1+19, "")</f>
        <v>45121</v>
      </c>
      <c r="X6" s="1">
        <f ca="1">IF(AND(YEAR(JulSun1+20)=Year,MONTH(JulSun1+20)=7),JulSun1+20, "")</f>
        <v>45122</v>
      </c>
      <c r="Z6" s="1">
        <f ca="1">IF(AND(YEAR(OctSun1+14)=Year,MONTH(OctSun1+14)=10),OctSun1+14, "")</f>
        <v>45214</v>
      </c>
      <c r="AA6" s="1">
        <f ca="1">IF(AND(YEAR(OctSun1+15)=Year,MONTH(OctSun1+15)=10),OctSun1+15, "")</f>
        <v>45215</v>
      </c>
      <c r="AB6" s="1">
        <f ca="1">IF(AND(YEAR(OctSun1+16)=Year,MONTH(OctSun1+16)=10),OctSun1+16, "")</f>
        <v>45216</v>
      </c>
      <c r="AC6" s="1">
        <f ca="1">IF(AND(YEAR(OctSun1+17)=Year,MONTH(OctSun1+17)=10),OctSun1+17, "")</f>
        <v>45217</v>
      </c>
      <c r="AD6" s="1">
        <f ca="1">IF(AND(YEAR(OctSun1+18)=Year,MONTH(OctSun1+18)=10),OctSun1+18, "")</f>
        <v>45218</v>
      </c>
      <c r="AE6" s="1">
        <f ca="1">IF(AND(YEAR(OctSun1+19)=Year,MONTH(OctSun1+19)=10),OctSun1+19, "")</f>
        <v>45219</v>
      </c>
      <c r="AF6" s="1">
        <f ca="1">IF(AND(YEAR(OctSun1+20)=Year,MONTH(OctSun1+20)=10),OctSun1+20, "")</f>
        <v>45220</v>
      </c>
    </row>
    <row r="7" spans="2:32" ht="18" customHeight="1" x14ac:dyDescent="0.25">
      <c r="B7" s="1">
        <f ca="1">IF(AND(YEAR(JanSun1+21)=Year,MONTH(JanSun1+21)=1),JanSun1+21, "")</f>
        <v>44948</v>
      </c>
      <c r="C7" s="1">
        <f ca="1">IF(AND(YEAR(JanSun1+22)=Year,MONTH(JanSun1+22)=1),JanSun1+22, "")</f>
        <v>44949</v>
      </c>
      <c r="D7" s="1">
        <f ca="1">IF(AND(YEAR(JanSun1+23)=Year,MONTH(JanSun1+23)=1),JanSun1+23, "")</f>
        <v>44950</v>
      </c>
      <c r="E7" s="1">
        <f ca="1">IF(AND(YEAR(JanSun1+24)=Year,MONTH(JanSun1+24)=1),JanSun1+24, "")</f>
        <v>44951</v>
      </c>
      <c r="F7" s="1">
        <f ca="1">IF(AND(YEAR(JanSun1+25)=Year,MONTH(JanSun1+25)=1),JanSun1+25, "")</f>
        <v>44952</v>
      </c>
      <c r="G7" s="1">
        <f ca="1">IF(AND(YEAR(JanSun1+26)=Year,MONTH(JanSun1+26)=1),JanSun1+26, "")</f>
        <v>44953</v>
      </c>
      <c r="H7" s="1">
        <f ca="1">IF(AND(YEAR(JanSun1+27)=Year,MONTH(JanSun1+27)=1),JanSun1+27, "")</f>
        <v>44954</v>
      </c>
      <c r="J7" s="1">
        <f ca="1">IF(AND(YEAR(AprSun1+21)=Year,MONTH(AprSun1+21)=4),AprSun1+21, "")</f>
        <v>45032</v>
      </c>
      <c r="K7" s="1">
        <f ca="1">IF(AND(YEAR(AprSun1+22)=Year,MONTH(AprSun1+22)=4),AprSun1+22, "")</f>
        <v>45033</v>
      </c>
      <c r="L7" s="1">
        <f ca="1">IF(AND(YEAR(AprSun1+23)=Year,MONTH(AprSun1+23)=4),AprSun1+23, "")</f>
        <v>45034</v>
      </c>
      <c r="M7" s="1">
        <f ca="1">IF(AND(YEAR(AprSun1+24)=Year,MONTH(AprSun1+24)=4),AprSun1+24, "")</f>
        <v>45035</v>
      </c>
      <c r="N7" s="1">
        <f ca="1">IF(AND(YEAR(AprSun1+25)=Year,MONTH(AprSun1+25)=4),AprSun1+25, "")</f>
        <v>45036</v>
      </c>
      <c r="O7" s="1">
        <f ca="1">IF(AND(YEAR(AprSun1+26)=Year,MONTH(AprSun1+26)=4),AprSun1+26, "")</f>
        <v>45037</v>
      </c>
      <c r="P7" s="1">
        <f ca="1">IF(AND(YEAR(AprSun1+27)=Year,MONTH(AprSun1+27)=4),AprSun1+27, "")</f>
        <v>45038</v>
      </c>
      <c r="R7" s="1">
        <f ca="1">IF(AND(YEAR(JulSun1+21)=Year,MONTH(JulSun1+21)=7),JulSun1+21, "")</f>
        <v>45123</v>
      </c>
      <c r="S7" s="1">
        <f ca="1">IF(AND(YEAR(JulSun1+22)=Year,MONTH(JulSun1+22)=7),JulSun1+22, "")</f>
        <v>45124</v>
      </c>
      <c r="T7" s="1">
        <f ca="1">IF(AND(YEAR(JulSun1+23)=Year,MONTH(JulSun1+23)=7),JulSun1+23, "")</f>
        <v>45125</v>
      </c>
      <c r="U7" s="1">
        <f ca="1">IF(AND(YEAR(JulSun1+24)=Year,MONTH(JulSun1+24)=7),JulSun1+24, "")</f>
        <v>45126</v>
      </c>
      <c r="V7" s="1">
        <f ca="1">IF(AND(YEAR(JulSun1+25)=Year,MONTH(JulSun1+25)=7),JulSun1+25, "")</f>
        <v>45127</v>
      </c>
      <c r="W7" s="1">
        <f ca="1">IF(AND(YEAR(JulSun1+26)=Year,MONTH(JulSun1+26)=7),JulSun1+26, "")</f>
        <v>45128</v>
      </c>
      <c r="X7" s="1">
        <f ca="1">IF(AND(YEAR(JulSun1+27)=Year,MONTH(JulSun1+27)=7),JulSun1+27, "")</f>
        <v>45129</v>
      </c>
      <c r="Z7" s="1">
        <f ca="1">IF(AND(YEAR(OctSun1+21)=Year,MONTH(OctSun1+21)=10),OctSun1+21, "")</f>
        <v>45221</v>
      </c>
      <c r="AA7" s="1">
        <f ca="1">IF(AND(YEAR(OctSun1+22)=Year,MONTH(OctSun1+22)=10),OctSun1+22, "")</f>
        <v>45222</v>
      </c>
      <c r="AB7" s="1">
        <f ca="1">IF(AND(YEAR(OctSun1+23)=Year,MONTH(OctSun1+23)=10),OctSun1+23, "")</f>
        <v>45223</v>
      </c>
      <c r="AC7" s="1">
        <f ca="1">IF(AND(YEAR(OctSun1+24)=Year,MONTH(OctSun1+24)=10),OctSun1+24, "")</f>
        <v>45224</v>
      </c>
      <c r="AD7" s="1">
        <f ca="1">IF(AND(YEAR(OctSun1+25)=Year,MONTH(OctSun1+25)=10),OctSun1+25, "")</f>
        <v>45225</v>
      </c>
      <c r="AE7" s="1">
        <f ca="1">IF(AND(YEAR(OctSun1+26)=Year,MONTH(OctSun1+26)=10),OctSun1+26, "")</f>
        <v>45226</v>
      </c>
      <c r="AF7" s="1">
        <f ca="1">IF(AND(YEAR(OctSun1+27)=Year,MONTH(OctSun1+27)=10),OctSun1+27, "")</f>
        <v>45227</v>
      </c>
    </row>
    <row r="8" spans="2:32" ht="18" customHeight="1" x14ac:dyDescent="0.25">
      <c r="B8" s="1">
        <f ca="1">IF(AND(YEAR(JanSun1+28)=Year,MONTH(JanSun1+28)=1),JanSun1+28, "")</f>
        <v>44955</v>
      </c>
      <c r="C8" s="1">
        <f ca="1">IF(AND(YEAR(JanSun1+29)=Year,MONTH(JanSun1+29)=1),JanSun1+29, "")</f>
        <v>44956</v>
      </c>
      <c r="D8" s="1">
        <f ca="1">IF(AND(YEAR(JanSun1+30)=Year,MONTH(JanSun1+30)=1),JanSun1+30, "")</f>
        <v>44957</v>
      </c>
      <c r="E8" s="1" t="str">
        <f ca="1">IF(AND(YEAR(JanSun1+31)=Year,MONTH(JanSun1+31)=1),JanSun1+31, "")</f>
        <v/>
      </c>
      <c r="F8" s="1" t="str">
        <f ca="1">IF(AND(YEAR(JanSun1+32)=Year,MONTH(JanSun1+32)=1),JanSun1+32, "")</f>
        <v/>
      </c>
      <c r="G8" s="1" t="str">
        <f ca="1">IF(AND(YEAR(JanSun1+33)=Year,MONTH(JanSun1+33)=1),JanSun1+33, "")</f>
        <v/>
      </c>
      <c r="H8" s="1" t="str">
        <f ca="1">IF(AND(YEAR(JanSun1+34)=Year,MONTH(JanSun1+34)=1),JanSun1+34, "")</f>
        <v/>
      </c>
      <c r="J8" s="1">
        <f ca="1">IF(AND(YEAR(AprSun1+28)=Year,MONTH(AprSun1+28)=4),AprSun1+28, "")</f>
        <v>45039</v>
      </c>
      <c r="K8" s="1">
        <f ca="1">IF(AND(YEAR(AprSun1+29)=Year,MONTH(AprSun1+29)=4),AprSun1+29, "")</f>
        <v>45040</v>
      </c>
      <c r="L8" s="1">
        <f ca="1">IF(AND(YEAR(AprSun1+30)=Year,MONTH(AprSun1+30)=4),AprSun1+30, "")</f>
        <v>45041</v>
      </c>
      <c r="M8" s="1">
        <f ca="1">IF(AND(YEAR(AprSun1+31)=Year,MONTH(AprSun1+31)=4),AprSun1+31, "")</f>
        <v>45042</v>
      </c>
      <c r="N8" s="1">
        <f ca="1">IF(AND(YEAR(AprSun1+32)=Year,MONTH(AprSun1+32)=4),AprSun1+32, "")</f>
        <v>45043</v>
      </c>
      <c r="O8" s="1">
        <f ca="1">IF(AND(YEAR(AprSun1+33)=Year,MONTH(AprSun1+33)=4),AprSun1+33, "")</f>
        <v>45044</v>
      </c>
      <c r="P8" s="1">
        <f ca="1">IF(AND(YEAR(AprSun1+34)=Year,MONTH(AprSun1+34)=4),AprSun1+34, "")</f>
        <v>45045</v>
      </c>
      <c r="R8" s="1">
        <f ca="1">IF(AND(YEAR(JulSun1+28)=Year,MONTH(JulSun1+28)=7),JulSun1+28, "")</f>
        <v>45130</v>
      </c>
      <c r="S8" s="1">
        <f ca="1">IF(AND(YEAR(JulSun1+29)=Year,MONTH(JulSun1+29)=7),JulSun1+29, "")</f>
        <v>45131</v>
      </c>
      <c r="T8" s="1">
        <f ca="1">IF(AND(YEAR(JulSun1+30)=Year,MONTH(JulSun1+30)=7),JulSun1+30, "")</f>
        <v>45132</v>
      </c>
      <c r="U8" s="1">
        <f ca="1">IF(AND(YEAR(JulSun1+31)=Year,MONTH(JulSun1+31)=7),JulSun1+31, "")</f>
        <v>45133</v>
      </c>
      <c r="V8" s="1">
        <f ca="1">IF(AND(YEAR(JulSun1+32)=Year,MONTH(JulSun1+32)=7),JulSun1+32, "")</f>
        <v>45134</v>
      </c>
      <c r="W8" s="1">
        <f ca="1">IF(AND(YEAR(JulSun1+33)=Year,MONTH(JulSun1+33)=7),JulSun1+33, "")</f>
        <v>45135</v>
      </c>
      <c r="X8" s="1">
        <f ca="1">IF(AND(YEAR(JulSun1+34)=Year,MONTH(JulSun1+34)=7),JulSun1+34, "")</f>
        <v>45136</v>
      </c>
      <c r="Z8" s="1">
        <f ca="1">IF(AND(YEAR(OctSun1+28)=Year,MONTH(OctSun1+28)=10),OctSun1+28, "")</f>
        <v>45228</v>
      </c>
      <c r="AA8" s="1">
        <f ca="1">IF(AND(YEAR(OctSun1+29)=Year,MONTH(OctSun1+29)=10),OctSun1+29, "")</f>
        <v>45229</v>
      </c>
      <c r="AB8" s="1">
        <f ca="1">IF(AND(YEAR(OctSun1+30)=Year,MONTH(OctSun1+30)=10),OctSun1+30, "")</f>
        <v>45230</v>
      </c>
      <c r="AC8" s="1" t="str">
        <f ca="1">IF(AND(YEAR(OctSun1+31)=Year,MONTH(OctSun1+31)=10),OctSun1+31, "")</f>
        <v/>
      </c>
      <c r="AD8" s="1" t="str">
        <f ca="1">IF(AND(YEAR(OctSun1+32)=Year,MONTH(OctSun1+32)=10),OctSun1+32, "")</f>
        <v/>
      </c>
      <c r="AE8" s="1" t="str">
        <f ca="1">IF(AND(YEAR(OctSun1+33)=Year,MONTH(OctSun1+33)=10),OctSun1+33, "")</f>
        <v/>
      </c>
      <c r="AF8" s="1" t="str">
        <f ca="1">IF(AND(YEAR(OctSun1+34)=Year,MONTH(OctSun1+34)=10),OctSun1+34, "")</f>
        <v/>
      </c>
    </row>
    <row r="9" spans="2:32" ht="18" customHeight="1" x14ac:dyDescent="0.25">
      <c r="B9" s="1" t="str">
        <f ca="1">IF(AND(YEAR(JanSun1+35)=Year,MONTH(JanSun1+35)=1),JanSun1+35, "")</f>
        <v/>
      </c>
      <c r="C9" s="1" t="str">
        <f ca="1">IF(AND(YEAR(JanSun1+36)=Year,MONTH(JanSun1+36)=1),JanSun1+36, "")</f>
        <v/>
      </c>
      <c r="D9" s="1" t="str">
        <f ca="1">IF(AND(YEAR(JanSun1+37)=Year,MONTH(JanSun1+37)=1),JanSun1+37, "")</f>
        <v/>
      </c>
      <c r="E9" s="1" t="str">
        <f ca="1">IF(AND(YEAR(JanSun1+38)=Year,MONTH(JanSun1+38)=1),JanSun1+38, "")</f>
        <v/>
      </c>
      <c r="F9" s="1" t="str">
        <f ca="1">IF(AND(YEAR(JanSun1+39)=Year,MONTH(JanSun1+39)=1),JanSun1+39, "")</f>
        <v/>
      </c>
      <c r="G9" s="1" t="str">
        <f ca="1">IF(AND(YEAR(JanSun1+40)=Year,MONTH(JanSun1+40)=1),JanSun1+40, "")</f>
        <v/>
      </c>
      <c r="H9" s="1" t="str">
        <f ca="1">IF(AND(YEAR(JanSun1+41)=Year,MONTH(JanSun1+41)=1),JanSun1+41, "")</f>
        <v/>
      </c>
      <c r="J9" s="1">
        <f ca="1">IF(AND(YEAR(AprSun1+35)=Year,MONTH(AprSun1+35)=4),AprSun1+35, "")</f>
        <v>45046</v>
      </c>
      <c r="K9" s="1" t="str">
        <f ca="1">IF(AND(YEAR(AprSun1+36)=Year,MONTH(AprSun1+36)=4),AprSun1+36, "")</f>
        <v/>
      </c>
      <c r="L9" s="1" t="str">
        <f ca="1">IF(AND(YEAR(AprSun1+37)=Year,MONTH(AprSun1+37)=4),AprSun1+37, "")</f>
        <v/>
      </c>
      <c r="M9" s="1" t="str">
        <f ca="1">IF(AND(YEAR(AprSun1+38)=Year,MONTH(AprSun1+38)=4),AprSun1+38, "")</f>
        <v/>
      </c>
      <c r="N9" s="1" t="str">
        <f ca="1">IF(AND(YEAR(AprSun1+39)=Year,MONTH(AprSun1+39)=4),AprSun1+39, "")</f>
        <v/>
      </c>
      <c r="O9" s="1" t="str">
        <f ca="1">IF(AND(YEAR(AprSun1+40)=Year,MONTH(AprSun1+40)=4),AprSun1+40, "")</f>
        <v/>
      </c>
      <c r="P9" s="1" t="str">
        <f ca="1">IF(AND(YEAR(AprSun1+41)=Year,MONTH(AprSun1+41)=4),AprSun1+41, "")</f>
        <v/>
      </c>
      <c r="R9" s="1">
        <f ca="1">IF(AND(YEAR(JulSun1+35)=Year,MONTH(JulSun1+35)=7),JulSun1+35, "")</f>
        <v>45137</v>
      </c>
      <c r="S9" s="1">
        <f ca="1">IF(AND(YEAR(JulSun1+36)=Year,MONTH(JulSun1+36)=7),JulSun1+36, "")</f>
        <v>45138</v>
      </c>
      <c r="T9" s="1" t="str">
        <f ca="1">IF(AND(YEAR(JulSun1+37)=Year,MONTH(JulSun1+37)=7),JulSun1+37, "")</f>
        <v/>
      </c>
      <c r="U9" s="1" t="str">
        <f ca="1">IF(AND(YEAR(JulSun1+38)=Year,MONTH(JulSun1+38)=7),JulSun1+38, "")</f>
        <v/>
      </c>
      <c r="V9" s="1" t="str">
        <f ca="1">IF(AND(YEAR(JulSun1+39)=Year,MONTH(JulSun1+39)=7),JulSun1+39, "")</f>
        <v/>
      </c>
      <c r="W9" s="1" t="str">
        <f ca="1">IF(AND(YEAR(JulSun1+40)=Year,MONTH(JulSun1+40)=7),JulSun1+40, "")</f>
        <v/>
      </c>
      <c r="X9" s="1" t="str">
        <f ca="1">IF(AND(YEAR(JulSun1+41)=Year,MONTH(JulSun1+41)=7),JulSun1+41, "")</f>
        <v/>
      </c>
      <c r="Z9" s="1" t="str">
        <f ca="1">IF(AND(YEAR(OctSun1+35)=Year,MONTH(OctSun1+35)=10),OctSun1+35, "")</f>
        <v/>
      </c>
      <c r="AA9" s="1" t="str">
        <f ca="1">IF(AND(YEAR(OctSun1+36)=Year,MONTH(OctSun1+36)=10),OctSun1+36, "")</f>
        <v/>
      </c>
      <c r="AB9" s="1" t="str">
        <f ca="1">IF(AND(YEAR(OctSun1+37)=Year,MONTH(OctSun1+37)=10),OctSun1+37, "")</f>
        <v/>
      </c>
      <c r="AC9" s="1" t="str">
        <f ca="1">IF(AND(YEAR(OctSun1+38)=Year,MONTH(OctSun1+38)=10),OctSun1+38, "")</f>
        <v/>
      </c>
      <c r="AD9" s="1" t="str">
        <f ca="1">IF(AND(YEAR(OctSun1+39)=Year,MONTH(OctSun1+39)=10),OctSun1+39, "")</f>
        <v/>
      </c>
      <c r="AE9" s="1" t="str">
        <f ca="1">IF(AND(YEAR(OctSun1+40)=Year,MONTH(OctSun1+40)=10),OctSun1+40, "")</f>
        <v/>
      </c>
      <c r="AF9" s="1" t="str">
        <f ca="1">IF(AND(YEAR(OctSun1+41)=Year,MONTH(OctSun1+41)=10),OctSun1+41, "")</f>
        <v/>
      </c>
    </row>
    <row r="11" spans="2:32" ht="18" customHeight="1" x14ac:dyDescent="0.25">
      <c r="B11" s="4" t="s">
        <v>1</v>
      </c>
      <c r="C11" s="4"/>
      <c r="D11" s="4"/>
      <c r="E11" s="4"/>
      <c r="F11" s="4"/>
      <c r="G11" s="4"/>
      <c r="H11" s="4"/>
      <c r="J11" s="4" t="s">
        <v>4</v>
      </c>
      <c r="K11" s="4"/>
      <c r="L11" s="4"/>
      <c r="M11" s="4"/>
      <c r="N11" s="4"/>
      <c r="O11" s="4"/>
      <c r="P11" s="4"/>
      <c r="R11" s="4" t="s">
        <v>9</v>
      </c>
      <c r="S11" s="4"/>
      <c r="T11" s="4"/>
      <c r="U11" s="4"/>
      <c r="V11" s="4"/>
      <c r="W11" s="4"/>
      <c r="X11" s="4"/>
      <c r="Z11" s="4" t="s">
        <v>10</v>
      </c>
      <c r="AA11" s="4"/>
      <c r="AB11" s="4"/>
      <c r="AC11" s="4"/>
      <c r="AD11" s="4"/>
      <c r="AE11" s="4"/>
      <c r="AF11" s="4"/>
    </row>
    <row r="12" spans="2:32" ht="18" customHeight="1" x14ac:dyDescent="0.25">
      <c r="B12" s="2" t="s">
        <v>12</v>
      </c>
      <c r="C12" s="2" t="s">
        <v>13</v>
      </c>
      <c r="D12" s="2" t="s">
        <v>14</v>
      </c>
      <c r="E12" s="2" t="s">
        <v>15</v>
      </c>
      <c r="F12" s="2" t="s">
        <v>16</v>
      </c>
      <c r="G12" s="2" t="s">
        <v>17</v>
      </c>
      <c r="H12" s="2" t="s">
        <v>18</v>
      </c>
      <c r="J12" s="2" t="s">
        <v>12</v>
      </c>
      <c r="K12" s="2" t="s">
        <v>13</v>
      </c>
      <c r="L12" s="2" t="s">
        <v>14</v>
      </c>
      <c r="M12" s="2" t="s">
        <v>15</v>
      </c>
      <c r="N12" s="2" t="s">
        <v>16</v>
      </c>
      <c r="O12" s="2" t="s">
        <v>17</v>
      </c>
      <c r="P12" s="2" t="s">
        <v>18</v>
      </c>
      <c r="R12" s="2" t="s">
        <v>12</v>
      </c>
      <c r="S12" s="2" t="s">
        <v>13</v>
      </c>
      <c r="T12" s="2" t="s">
        <v>14</v>
      </c>
      <c r="U12" s="2" t="s">
        <v>15</v>
      </c>
      <c r="V12" s="2" t="s">
        <v>16</v>
      </c>
      <c r="W12" s="2" t="s">
        <v>17</v>
      </c>
      <c r="X12" s="2" t="s">
        <v>18</v>
      </c>
      <c r="Z12" s="2" t="s">
        <v>12</v>
      </c>
      <c r="AA12" s="2" t="s">
        <v>13</v>
      </c>
      <c r="AB12" s="2" t="s">
        <v>14</v>
      </c>
      <c r="AC12" s="2" t="s">
        <v>15</v>
      </c>
      <c r="AD12" s="2" t="s">
        <v>16</v>
      </c>
      <c r="AE12" s="2" t="s">
        <v>17</v>
      </c>
      <c r="AF12" s="2" t="s">
        <v>18</v>
      </c>
    </row>
    <row r="13" spans="2:32" ht="18" customHeight="1" x14ac:dyDescent="0.25">
      <c r="B13" s="1" t="str">
        <f ca="1">IF(AND(YEAR(FebSun1)=Year,MONTH(FebSun1)=2),FebSun1, "")</f>
        <v/>
      </c>
      <c r="C13" s="1" t="str">
        <f ca="1">IF(AND(YEAR(FebSun1+1)=Year,MONTH(FebSun1+1)=2),FebSun1+1, "")</f>
        <v/>
      </c>
      <c r="D13" s="1" t="str">
        <f ca="1">IF(AND(YEAR(FebSun1+2)=Year,MONTH(FebSun1+2)=2),FebSun1+2, "")</f>
        <v/>
      </c>
      <c r="E13" s="1">
        <f ca="1">IF(AND(YEAR(FebSun1+3)=Year,MONTH(FebSun1+3)=2),FebSun1+3, "")</f>
        <v>44958</v>
      </c>
      <c r="F13" s="1">
        <f ca="1">IF(AND(YEAR(FebSun1+4)=Year,MONTH(FebSun1+4)=2),FebSun1+4, "")</f>
        <v>44959</v>
      </c>
      <c r="G13" s="1">
        <f ca="1">IF(AND(YEAR(FebSun1+5)=Year,MONTH(FebSun1+5)=2),FebSun1+5, "")</f>
        <v>44960</v>
      </c>
      <c r="H13" s="1">
        <f ca="1">IF(AND(YEAR(FebSun1+6)=Year,MONTH(FebSun1+6)=2),FebSun1+6, "")</f>
        <v>44961</v>
      </c>
      <c r="J13" s="1" t="str">
        <f ca="1">IF(AND(YEAR(MaySun1)=Year,MONTH(MaySun1)=5),MaySun1, "")</f>
        <v/>
      </c>
      <c r="K13" s="1">
        <f ca="1">IF(AND(YEAR(MaySun1+1)=Year,MONTH(MaySun1+1)=5),MaySun1+1, "")</f>
        <v>45047</v>
      </c>
      <c r="L13" s="1">
        <f ca="1">IF(AND(YEAR(MaySun1+2)=Year,MONTH(MaySun1+2)=5),MaySun1+2, "")</f>
        <v>45048</v>
      </c>
      <c r="M13" s="1">
        <f ca="1">IF(AND(YEAR(MaySun1+3)=Year,MONTH(MaySun1+3)=5),MaySun1+3, "")</f>
        <v>45049</v>
      </c>
      <c r="N13" s="1">
        <f ca="1">IF(AND(YEAR(MaySun1+4)=Year,MONTH(MaySun1+4)=5),MaySun1+4, "")</f>
        <v>45050</v>
      </c>
      <c r="O13" s="1">
        <f ca="1">IF(AND(YEAR(MaySun1+5)=Year,MONTH(MaySun1+5)=5),MaySun1+5, "")</f>
        <v>45051</v>
      </c>
      <c r="P13" s="1">
        <f ca="1">IF(AND(YEAR(MaySun1+6)=Year,MONTH(MaySun1+6)=5),MaySun1+6, "")</f>
        <v>45052</v>
      </c>
      <c r="R13" s="1" t="str">
        <f ca="1">IF(AND(YEAR(AugSun1)=Year,MONTH(AugSun1)=8),AugSun1, "")</f>
        <v/>
      </c>
      <c r="S13" s="1" t="str">
        <f ca="1">IF(AND(YEAR(AugSun1+1)=Year,MONTH(AugSun1+1)=8),AugSun1+1, "")</f>
        <v/>
      </c>
      <c r="T13" s="1">
        <f ca="1">IF(AND(YEAR(AugSun1+2)=Year,MONTH(AugSun1+2)=8),AugSun1+2, "")</f>
        <v>45139</v>
      </c>
      <c r="U13" s="1">
        <f ca="1">IF(AND(YEAR(AugSun1+3)=Year,MONTH(AugSun1+3)=8),AugSun1+3, "")</f>
        <v>45140</v>
      </c>
      <c r="V13" s="1">
        <f ca="1">IF(AND(YEAR(AugSun1+4)=Year,MONTH(AugSun1+4)=8),AugSun1+4, "")</f>
        <v>45141</v>
      </c>
      <c r="W13" s="1">
        <f ca="1">IF(AND(YEAR(AugSun1+5)=Year,MONTH(AugSun1+5)=8),AugSun1+5, "")</f>
        <v>45142</v>
      </c>
      <c r="X13" s="1">
        <f ca="1">IF(AND(YEAR(AugSun1+6)=Year,MONTH(AugSun1+6)=8),AugSun1+6, "")</f>
        <v>45143</v>
      </c>
      <c r="Z13" s="1" t="str">
        <f ca="1">IF(AND(YEAR(NovSun1)=Year,MONTH(NovSun1)=11),NovSun1, "")</f>
        <v/>
      </c>
      <c r="AA13" s="1" t="str">
        <f ca="1">IF(AND(YEAR(NovSun1+1)=Year,MONTH(NovSun1+1)=11),NovSun1+1, "")</f>
        <v/>
      </c>
      <c r="AB13" s="1" t="str">
        <f ca="1">IF(AND(YEAR(NovSun1+2)=Year,MONTH(NovSun1+2)=11),NovSun1+2, "")</f>
        <v/>
      </c>
      <c r="AC13" s="1">
        <f ca="1">IF(AND(YEAR(NovSun1+3)=Year,MONTH(NovSun1+3)=11),NovSun1+3, "")</f>
        <v>45231</v>
      </c>
      <c r="AD13" s="1">
        <f ca="1">IF(AND(YEAR(NovSun1+4)=Year,MONTH(NovSun1+4)=11),NovSun1+4, "")</f>
        <v>45232</v>
      </c>
      <c r="AE13" s="1">
        <f ca="1">IF(AND(YEAR(NovSun1+5)=Year,MONTH(NovSun1+5)=11),NovSun1+5, "")</f>
        <v>45233</v>
      </c>
      <c r="AF13" s="1">
        <f ca="1">IF(AND(YEAR(NovSun1+6)=Year,MONTH(NovSun1+6)=11),NovSun1+6, "")</f>
        <v>45234</v>
      </c>
    </row>
    <row r="14" spans="2:32" ht="18" customHeight="1" x14ac:dyDescent="0.25">
      <c r="B14" s="1">
        <f ca="1">IF(AND(YEAR(FebSun1+7)=Year,MONTH(FebSun1+7)=2),FebSun1+7, "")</f>
        <v>44962</v>
      </c>
      <c r="C14" s="1">
        <f ca="1">IF(AND(YEAR(FebSun1+8)=Year,MONTH(FebSun1+8)=2),FebSun1+8, "")</f>
        <v>44963</v>
      </c>
      <c r="D14" s="1">
        <f ca="1">IF(AND(YEAR(FebSun1+9)=Year,MONTH(FebSun1+9)=2),FebSun1+9, "")</f>
        <v>44964</v>
      </c>
      <c r="E14" s="1">
        <f ca="1">IF(AND(YEAR(FebSun1+10)=Year,MONTH(FebSun1+10)=2),FebSun1+10, "")</f>
        <v>44965</v>
      </c>
      <c r="F14" s="1">
        <f ca="1">IF(AND(YEAR(FebSun1+11)=Year,MONTH(FebSun1+11)=2),FebSun1+11, "")</f>
        <v>44966</v>
      </c>
      <c r="G14" s="1">
        <f ca="1">IF(AND(YEAR(FebSun1+12)=Year,MONTH(FebSun1+12)=2),FebSun1+12, "")</f>
        <v>44967</v>
      </c>
      <c r="H14" s="1">
        <f ca="1">IF(AND(YEAR(FebSun1+13)=Year,MONTH(FebSun1+13)=2),FebSun1+13, "")</f>
        <v>44968</v>
      </c>
      <c r="J14" s="1">
        <f ca="1">IF(AND(YEAR(MaySun1+7)=Year,MONTH(MaySun1+7)=5),MaySun1+7, "")</f>
        <v>45053</v>
      </c>
      <c r="K14" s="1">
        <f ca="1">IF(AND(YEAR(MaySun1+8)=Year,MONTH(MaySun1+8)=5),MaySun1+8, "")</f>
        <v>45054</v>
      </c>
      <c r="L14" s="1">
        <f ca="1">IF(AND(YEAR(MaySun1+9)=Year,MONTH(MaySun1+9)=5),MaySun1+9, "")</f>
        <v>45055</v>
      </c>
      <c r="M14" s="1">
        <f ca="1">IF(AND(YEAR(MaySun1+10)=Year,MONTH(MaySun1+10)=5),MaySun1+10, "")</f>
        <v>45056</v>
      </c>
      <c r="N14" s="1">
        <f ca="1">IF(AND(YEAR(MaySun1+11)=Year,MONTH(MaySun1+11)=5),MaySun1+11, "")</f>
        <v>45057</v>
      </c>
      <c r="O14" s="1">
        <f ca="1">IF(AND(YEAR(MaySun1+12)=Year,MONTH(MaySun1+12)=5),MaySun1+12, "")</f>
        <v>45058</v>
      </c>
      <c r="P14" s="1">
        <f ca="1">IF(AND(YEAR(MaySun1+13)=Year,MONTH(MaySun1+13)=5),MaySun1+13, "")</f>
        <v>45059</v>
      </c>
      <c r="R14" s="1">
        <f ca="1">IF(AND(YEAR(AugSun1+7)=Year,MONTH(AugSun1+7)=8),AugSun1+7, "")</f>
        <v>45144</v>
      </c>
      <c r="S14" s="1">
        <f ca="1">IF(AND(YEAR(AugSun1+8)=Year,MONTH(AugSun1+8)=8),AugSun1+8, "")</f>
        <v>45145</v>
      </c>
      <c r="T14" s="1">
        <f ca="1">IF(AND(YEAR(AugSun1+9)=Year,MONTH(AugSun1+9)=8),AugSun1+9, "")</f>
        <v>45146</v>
      </c>
      <c r="U14" s="1">
        <f ca="1">IF(AND(YEAR(AugSun1+10)=Year,MONTH(AugSun1+10)=8),AugSun1+10, "")</f>
        <v>45147</v>
      </c>
      <c r="V14" s="1">
        <f ca="1">IF(AND(YEAR(AugSun1+11)=Year,MONTH(AugSun1+11)=8),AugSun1+11, "")</f>
        <v>45148</v>
      </c>
      <c r="W14" s="1">
        <f ca="1">IF(AND(YEAR(AugSun1+12)=Year,MONTH(AugSun1+12)=8),AugSun1+12, "")</f>
        <v>45149</v>
      </c>
      <c r="X14" s="1">
        <f ca="1">IF(AND(YEAR(AugSun1+13)=Year,MONTH(AugSun1+13)=8),AugSun1+13, "")</f>
        <v>45150</v>
      </c>
      <c r="Z14" s="1">
        <f ca="1">IF(AND(YEAR(NovSun1+7)=Year,MONTH(NovSun1+7)=11),NovSun1+7, "")</f>
        <v>45235</v>
      </c>
      <c r="AA14" s="1">
        <f ca="1">IF(AND(YEAR(NovSun1+8)=Year,MONTH(NovSun1+8)=11),NovSun1+8, "")</f>
        <v>45236</v>
      </c>
      <c r="AB14" s="1">
        <f ca="1">IF(AND(YEAR(NovSun1+9)=Year,MONTH(NovSun1+9)=11),NovSun1+9, "")</f>
        <v>45237</v>
      </c>
      <c r="AC14" s="1">
        <f ca="1">IF(AND(YEAR(NovSun1+10)=Year,MONTH(NovSun1+10)=11),NovSun1+10, "")</f>
        <v>45238</v>
      </c>
      <c r="AD14" s="1">
        <f ca="1">IF(AND(YEAR(NovSun1+11)=Year,MONTH(NovSun1+11)=11),NovSun1+11, "")</f>
        <v>45239</v>
      </c>
      <c r="AE14" s="1">
        <f ca="1">IF(AND(YEAR(NovSun1+12)=Year,MONTH(NovSun1+12)=11),NovSun1+12, "")</f>
        <v>45240</v>
      </c>
      <c r="AF14" s="1">
        <f ca="1">IF(AND(YEAR(NovSun1+13)=Year,MONTH(NovSun1+13)=11),NovSun1+13, "")</f>
        <v>45241</v>
      </c>
    </row>
    <row r="15" spans="2:32" ht="18" customHeight="1" x14ac:dyDescent="0.25">
      <c r="B15" s="1">
        <f ca="1">IF(AND(YEAR(FebSun1+14)=Year,MONTH(FebSun1+14)=2),FebSun1+14, "")</f>
        <v>44969</v>
      </c>
      <c r="C15" s="1">
        <f ca="1">IF(AND(YEAR(FebSun1+15)=Year,MONTH(FebSun1+15)=2),FebSun1+15, "")</f>
        <v>44970</v>
      </c>
      <c r="D15" s="1">
        <f ca="1">IF(AND(YEAR(FebSun1+16)=Year,MONTH(FebSun1+16)=2),FebSun1+16, "")</f>
        <v>44971</v>
      </c>
      <c r="E15" s="1">
        <f ca="1">IF(AND(YEAR(FebSun1+17)=Year,MONTH(FebSun1+17)=2),FebSun1+17, "")</f>
        <v>44972</v>
      </c>
      <c r="F15" s="1">
        <f ca="1">IF(AND(YEAR(FebSun1+18)=Year,MONTH(FebSun1+18)=2),FebSun1+18, "")</f>
        <v>44973</v>
      </c>
      <c r="G15" s="1">
        <f ca="1">IF(AND(YEAR(FebSun1+19)=Year,MONTH(FebSun1+19)=2),FebSun1+19, "")</f>
        <v>44974</v>
      </c>
      <c r="H15" s="1">
        <f ca="1">IF(AND(YEAR(FebSun1+20)=Year,MONTH(FebSun1+20)=2),FebSun1+20, "")</f>
        <v>44975</v>
      </c>
      <c r="J15" s="1">
        <f ca="1">IF(AND(YEAR(MaySun1+14)=Year,MONTH(MaySun1+14)=5),MaySun1+14, "")</f>
        <v>45060</v>
      </c>
      <c r="K15" s="1">
        <f ca="1">IF(AND(YEAR(MaySun1+15)=Year,MONTH(MaySun1+15)=5),MaySun1+15, "")</f>
        <v>45061</v>
      </c>
      <c r="L15" s="1">
        <f ca="1">IF(AND(YEAR(MaySun1+16)=Year,MONTH(MaySun1+16)=5),MaySun1+16, "")</f>
        <v>45062</v>
      </c>
      <c r="M15" s="1">
        <f ca="1">IF(AND(YEAR(MaySun1+17)=Year,MONTH(MaySun1+17)=5),MaySun1+17, "")</f>
        <v>45063</v>
      </c>
      <c r="N15" s="1">
        <f ca="1">IF(AND(YEAR(MaySun1+18)=Year,MONTH(MaySun1+18)=5),MaySun1+18, "")</f>
        <v>45064</v>
      </c>
      <c r="O15" s="1">
        <f ca="1">IF(AND(YEAR(MaySun1+19)=Year,MONTH(MaySun1+19)=5),MaySun1+19, "")</f>
        <v>45065</v>
      </c>
      <c r="P15" s="1">
        <f ca="1">IF(AND(YEAR(MaySun1+20)=Year,MONTH(MaySun1+20)=5),MaySun1+20, "")</f>
        <v>45066</v>
      </c>
      <c r="R15" s="1">
        <f ca="1">IF(AND(YEAR(AugSun1+14)=Year,MONTH(AugSun1+14)=8),AugSun1+14, "")</f>
        <v>45151</v>
      </c>
      <c r="S15" s="1">
        <f ca="1">IF(AND(YEAR(AugSun1+15)=Year,MONTH(AugSun1+15)=8),AugSun1+15, "")</f>
        <v>45152</v>
      </c>
      <c r="T15" s="1">
        <f ca="1">IF(AND(YEAR(AugSun1+16)=Year,MONTH(AugSun1+16)=8),AugSun1+16, "")</f>
        <v>45153</v>
      </c>
      <c r="U15" s="1">
        <f ca="1">IF(AND(YEAR(AugSun1+17)=Year,MONTH(AugSun1+17)=8),AugSun1+17, "")</f>
        <v>45154</v>
      </c>
      <c r="V15" s="1">
        <f ca="1">IF(AND(YEAR(AugSun1+18)=Year,MONTH(AugSun1+18)=8),AugSun1+18, "")</f>
        <v>45155</v>
      </c>
      <c r="W15" s="1">
        <f ca="1">IF(AND(YEAR(AugSun1+19)=Year,MONTH(AugSun1+19)=8),AugSun1+19, "")</f>
        <v>45156</v>
      </c>
      <c r="X15" s="1">
        <f ca="1">IF(AND(YEAR(AugSun1+20)=Year,MONTH(AugSun1+20)=8),AugSun1+20, "")</f>
        <v>45157</v>
      </c>
      <c r="Z15" s="1">
        <f ca="1">IF(AND(YEAR(NovSun1+14)=Year,MONTH(NovSun1+14)=11),NovSun1+14, "")</f>
        <v>45242</v>
      </c>
      <c r="AA15" s="1">
        <f ca="1">IF(AND(YEAR(NovSun1+15)=Year,MONTH(NovSun1+15)=11),NovSun1+15, "")</f>
        <v>45243</v>
      </c>
      <c r="AB15" s="1">
        <f ca="1">IF(AND(YEAR(NovSun1+16)=Year,MONTH(NovSun1+16)=11),NovSun1+16, "")</f>
        <v>45244</v>
      </c>
      <c r="AC15" s="1">
        <f ca="1">IF(AND(YEAR(NovSun1+17)=Year,MONTH(NovSun1+17)=11),NovSun1+17, "")</f>
        <v>45245</v>
      </c>
      <c r="AD15" s="1">
        <f ca="1">IF(AND(YEAR(NovSun1+18)=Year,MONTH(NovSun1+18)=11),NovSun1+18, "")</f>
        <v>45246</v>
      </c>
      <c r="AE15" s="1">
        <f ca="1">IF(AND(YEAR(NovSun1+19)=Year,MONTH(NovSun1+19)=11),NovSun1+19, "")</f>
        <v>45247</v>
      </c>
      <c r="AF15" s="1">
        <f ca="1">IF(AND(YEAR(NovSun1+20)=Year,MONTH(NovSun1+20)=11),NovSun1+20, "")</f>
        <v>45248</v>
      </c>
    </row>
    <row r="16" spans="2:32" ht="18" customHeight="1" x14ac:dyDescent="0.25">
      <c r="B16" s="1">
        <f ca="1">IF(AND(YEAR(FebSun1+21)=Year,MONTH(FebSun1+21)=2),FebSun1+21, "")</f>
        <v>44976</v>
      </c>
      <c r="C16" s="1">
        <f ca="1">IF(AND(YEAR(FebSun1+22)=Year,MONTH(FebSun1+22)=2),FebSun1+22, "")</f>
        <v>44977</v>
      </c>
      <c r="D16" s="1">
        <f ca="1">IF(AND(YEAR(FebSun1+23)=Year,MONTH(FebSun1+23)=2),FebSun1+23, "")</f>
        <v>44978</v>
      </c>
      <c r="E16" s="1">
        <f ca="1">IF(AND(YEAR(FebSun1+24)=Year,MONTH(FebSun1+24)=2),FebSun1+24, "")</f>
        <v>44979</v>
      </c>
      <c r="F16" s="1">
        <f ca="1">IF(AND(YEAR(FebSun1+25)=Year,MONTH(FebSun1+25)=2),FebSun1+25, "")</f>
        <v>44980</v>
      </c>
      <c r="G16" s="1">
        <f ca="1">IF(AND(YEAR(FebSun1+26)=Year,MONTH(FebSun1+26)=2),FebSun1+26, "")</f>
        <v>44981</v>
      </c>
      <c r="H16" s="1">
        <f ca="1">IF(AND(YEAR(FebSun1+27)=Year,MONTH(FebSun1+27)=2),FebSun1+27, "")</f>
        <v>44982</v>
      </c>
      <c r="J16" s="1">
        <f ca="1">IF(AND(YEAR(MaySun1+21)=Year,MONTH(MaySun1+21)=5),MaySun1+21, "")</f>
        <v>45067</v>
      </c>
      <c r="K16" s="1">
        <f ca="1">IF(AND(YEAR(MaySun1+22)=Year,MONTH(MaySun1+22)=5),MaySun1+22, "")</f>
        <v>45068</v>
      </c>
      <c r="L16" s="1">
        <f ca="1">IF(AND(YEAR(MaySun1+23)=Year,MONTH(MaySun1+23)=5),MaySun1+23, "")</f>
        <v>45069</v>
      </c>
      <c r="M16" s="1">
        <f ca="1">IF(AND(YEAR(MaySun1+24)=Year,MONTH(MaySun1+24)=5),MaySun1+24, "")</f>
        <v>45070</v>
      </c>
      <c r="N16" s="1">
        <f ca="1">IF(AND(YEAR(MaySun1+25)=Year,MONTH(MaySun1+25)=5),MaySun1+25, "")</f>
        <v>45071</v>
      </c>
      <c r="O16" s="1">
        <f ca="1">IF(AND(YEAR(MaySun1+26)=Year,MONTH(MaySun1+26)=5),MaySun1+26, "")</f>
        <v>45072</v>
      </c>
      <c r="P16" s="1">
        <f ca="1">IF(AND(YEAR(MaySun1+27)=Year,MONTH(MaySun1+27)=5),MaySun1+27, "")</f>
        <v>45073</v>
      </c>
      <c r="R16" s="1">
        <f ca="1">IF(AND(YEAR(AugSun1+21)=Year,MONTH(AugSun1+21)=8),AugSun1+21, "")</f>
        <v>45158</v>
      </c>
      <c r="S16" s="1">
        <f ca="1">IF(AND(YEAR(AugSun1+22)=Year,MONTH(AugSun1+22)=8),AugSun1+22, "")</f>
        <v>45159</v>
      </c>
      <c r="T16" s="1">
        <f ca="1">IF(AND(YEAR(AugSun1+23)=Year,MONTH(AugSun1+23)=8),AugSun1+23, "")</f>
        <v>45160</v>
      </c>
      <c r="U16" s="1">
        <f ca="1">IF(AND(YEAR(AugSun1+24)=Year,MONTH(AugSun1+24)=8),AugSun1+24, "")</f>
        <v>45161</v>
      </c>
      <c r="V16" s="1">
        <f ca="1">IF(AND(YEAR(AugSun1+25)=Year,MONTH(AugSun1+25)=8),AugSun1+25, "")</f>
        <v>45162</v>
      </c>
      <c r="W16" s="1">
        <f ca="1">IF(AND(YEAR(AugSun1+26)=Year,MONTH(AugSun1+26)=8),AugSun1+26, "")</f>
        <v>45163</v>
      </c>
      <c r="X16" s="1">
        <f ca="1">IF(AND(YEAR(AugSun1+27)=Year,MONTH(AugSun1+27)=8),AugSun1+27, "")</f>
        <v>45164</v>
      </c>
      <c r="Z16" s="1">
        <f ca="1">IF(AND(YEAR(NovSun1+21)=Year,MONTH(NovSun1+21)=11),NovSun1+21, "")</f>
        <v>45249</v>
      </c>
      <c r="AA16" s="1">
        <f ca="1">IF(AND(YEAR(NovSun1+22)=Year,MONTH(NovSun1+22)=11),NovSun1+22, "")</f>
        <v>45250</v>
      </c>
      <c r="AB16" s="1">
        <f ca="1">IF(AND(YEAR(NovSun1+23)=Year,MONTH(NovSun1+23)=11),NovSun1+23, "")</f>
        <v>45251</v>
      </c>
      <c r="AC16" s="1">
        <f ca="1">IF(AND(YEAR(NovSun1+24)=Year,MONTH(NovSun1+24)=11),NovSun1+24, "")</f>
        <v>45252</v>
      </c>
      <c r="AD16" s="1">
        <f ca="1">IF(AND(YEAR(NovSun1+25)=Year,MONTH(NovSun1+25)=11),NovSun1+25, "")</f>
        <v>45253</v>
      </c>
      <c r="AE16" s="1">
        <f ca="1">IF(AND(YEAR(NovSun1+26)=Year,MONTH(NovSun1+26)=11),NovSun1+26, "")</f>
        <v>45254</v>
      </c>
      <c r="AF16" s="1">
        <f ca="1">IF(AND(YEAR(NovSun1+27)=Year,MONTH(NovSun1+27)=11),NovSun1+27, "")</f>
        <v>45255</v>
      </c>
    </row>
    <row r="17" spans="2:32" ht="18" customHeight="1" x14ac:dyDescent="0.25">
      <c r="B17" s="1">
        <f ca="1">IF(AND(YEAR(FebSun1+28)=Year,MONTH(FebSun1+28)=2),FebSun1+28, "")</f>
        <v>44983</v>
      </c>
      <c r="C17" s="1">
        <f ca="1">IF(AND(YEAR(FebSun1+29)=Year,MONTH(FebSun1+29)=2),FebSun1+29, "")</f>
        <v>44984</v>
      </c>
      <c r="D17" s="1">
        <f ca="1">IF(AND(YEAR(FebSun1+30)=Year,MONTH(FebSun1+30)=2),FebSun1+30, "")</f>
        <v>44985</v>
      </c>
      <c r="E17" s="1" t="str">
        <f ca="1">IF(AND(YEAR(FebSun1+31)=Year,MONTH(FebSun1+31)=2),FebSun1+31, "")</f>
        <v/>
      </c>
      <c r="F17" s="1" t="str">
        <f ca="1">IF(AND(YEAR(FebSun1+32)=Year,MONTH(FebSun1+32)=2),FebSun1+32, "")</f>
        <v/>
      </c>
      <c r="G17" s="1" t="str">
        <f ca="1">IF(AND(YEAR(FebSun1+33)=Year,MONTH(FebSun1+33)=2),FebSun1+33, "")</f>
        <v/>
      </c>
      <c r="H17" s="1" t="str">
        <f ca="1">IF(AND(YEAR(FebSun1+34)=Year,MONTH(FebSun1+34)=2),FebSun1+34, "")</f>
        <v/>
      </c>
      <c r="J17" s="1">
        <f ca="1">IF(AND(YEAR(MaySun1+28)=Year,MONTH(MaySun1+28)=5),MaySun1+28, "")</f>
        <v>45074</v>
      </c>
      <c r="K17" s="1">
        <f ca="1">IF(AND(YEAR(MaySun1+29)=Year,MONTH(MaySun1+29)=5),MaySun1+29, "")</f>
        <v>45075</v>
      </c>
      <c r="L17" s="1">
        <f ca="1">IF(AND(YEAR(MaySun1+30)=Year,MONTH(MaySun1+30)=5),MaySun1+30, "")</f>
        <v>45076</v>
      </c>
      <c r="M17" s="1">
        <f ca="1">IF(AND(YEAR(MaySun1+31)=Year,MONTH(MaySun1+31)=5),MaySun1+31, "")</f>
        <v>45077</v>
      </c>
      <c r="N17" s="1" t="str">
        <f ca="1">IF(AND(YEAR(MaySun1+32)=Year,MONTH(MaySun1+32)=5),MaySun1+32, "")</f>
        <v/>
      </c>
      <c r="O17" s="1" t="str">
        <f ca="1">IF(AND(YEAR(MaySun1+33)=Year,MONTH(MaySun1+33)=5),MaySun1+33, "")</f>
        <v/>
      </c>
      <c r="P17" s="1" t="str">
        <f ca="1">IF(AND(YEAR(MaySun1+34)=Year,MONTH(MaySun1+34)=5),MaySun1+34, "")</f>
        <v/>
      </c>
      <c r="R17" s="1">
        <f ca="1">IF(AND(YEAR(AugSun1+28)=Year,MONTH(AugSun1+28)=8),AugSun1+28, "")</f>
        <v>45165</v>
      </c>
      <c r="S17" s="1">
        <f ca="1">IF(AND(YEAR(AugSun1+29)=Year,MONTH(AugSun1+29)=8),AugSun1+29, "")</f>
        <v>45166</v>
      </c>
      <c r="T17" s="1">
        <f ca="1">IF(AND(YEAR(AugSun1+30)=Year,MONTH(AugSun1+30)=8),AugSun1+30, "")</f>
        <v>45167</v>
      </c>
      <c r="U17" s="1">
        <f ca="1">IF(AND(YEAR(AugSun1+31)=Year,MONTH(AugSun1+31)=8),AugSun1+31, "")</f>
        <v>45168</v>
      </c>
      <c r="V17" s="1">
        <f ca="1">IF(AND(YEAR(AugSun1+32)=Year,MONTH(AugSun1+32)=8),AugSun1+32, "")</f>
        <v>45169</v>
      </c>
      <c r="W17" s="1" t="str">
        <f ca="1">IF(AND(YEAR(AugSun1+33)=Year,MONTH(AugSun1+33)=8),AugSun1+33, "")</f>
        <v/>
      </c>
      <c r="X17" s="1" t="str">
        <f ca="1">IF(AND(YEAR(AugSun1+34)=Year,MONTH(AugSun1+34)=8),AugSun1+34, "")</f>
        <v/>
      </c>
      <c r="Z17" s="1">
        <f ca="1">IF(AND(YEAR(NovSun1+28)=Year,MONTH(NovSun1+28)=11),NovSun1+28, "")</f>
        <v>45256</v>
      </c>
      <c r="AA17" s="1">
        <f ca="1">IF(AND(YEAR(NovSun1+29)=Year,MONTH(NovSun1+29)=11),NovSun1+29, "")</f>
        <v>45257</v>
      </c>
      <c r="AB17" s="1">
        <f ca="1">IF(AND(YEAR(NovSun1+30)=Year,MONTH(NovSun1+30)=11),NovSun1+30, "")</f>
        <v>45258</v>
      </c>
      <c r="AC17" s="1">
        <f ca="1">IF(AND(YEAR(NovSun1+31)=Year,MONTH(NovSun1+31)=11),NovSun1+31, "")</f>
        <v>45259</v>
      </c>
      <c r="AD17" s="1">
        <f ca="1">IF(AND(YEAR(NovSun1+32)=Year,MONTH(NovSun1+32)=11),NovSun1+32, "")</f>
        <v>45260</v>
      </c>
      <c r="AE17" s="1" t="str">
        <f ca="1">IF(AND(YEAR(NovSun1+33)=Year,MONTH(NovSun1+33)=11),NovSun1+33, "")</f>
        <v/>
      </c>
      <c r="AF17" s="1" t="str">
        <f ca="1">IF(AND(YEAR(NovSun1+34)=Year,MONTH(NovSun1+34)=11),NovSun1+34, "")</f>
        <v/>
      </c>
    </row>
    <row r="18" spans="2:32" ht="18" customHeight="1" x14ac:dyDescent="0.25">
      <c r="B18" s="1" t="str">
        <f ca="1">IF(AND(YEAR(FebSun1+35)=Year,MONTH(FebSun1+35)=2),FebSun1+35, "")</f>
        <v/>
      </c>
      <c r="C18" s="1" t="str">
        <f ca="1">IF(AND(YEAR(FebSun1+36)=Year,MONTH(FebSun1+36)=2),FebSun1+36, "")</f>
        <v/>
      </c>
      <c r="D18" s="1" t="str">
        <f ca="1">IF(AND(YEAR(FebSun1+37)=Year,MONTH(FebSun1+37)=2),FebSun1+37, "")</f>
        <v/>
      </c>
      <c r="E18" s="1" t="str">
        <f ca="1">IF(AND(YEAR(FebSun1+38)=Year,MONTH(FebSun1+38)=2),FebSun1+38, "")</f>
        <v/>
      </c>
      <c r="F18" s="1" t="str">
        <f ca="1">IF(AND(YEAR(FebSun1+39)=Year,MONTH(FebSun1+39)=2),FebSun1+39, "")</f>
        <v/>
      </c>
      <c r="G18" s="1" t="str">
        <f ca="1">IF(AND(YEAR(FebSun1+40)=Year,MONTH(FebSun1+40)=2),FebSun1+40, "")</f>
        <v/>
      </c>
      <c r="H18" s="1" t="str">
        <f ca="1">IF(AND(YEAR(FebSun1+41)=Year,MONTH(FebSun1+41)=2),FebSun1+41, "")</f>
        <v/>
      </c>
      <c r="J18" s="1" t="str">
        <f ca="1">IF(AND(YEAR(MaySun1+35)=Year,MONTH(MaySun1+35)=5),MaySun1+35, "")</f>
        <v/>
      </c>
      <c r="K18" s="1" t="str">
        <f ca="1">IF(AND(YEAR(MaySun1+36)=Year,MONTH(MaySun1+36)=5),MaySun1+36, "")</f>
        <v/>
      </c>
      <c r="L18" s="1" t="str">
        <f ca="1">IF(AND(YEAR(MaySun1+37)=Year,MONTH(MaySun1+37)=5),MaySun1+37, "")</f>
        <v/>
      </c>
      <c r="M18" s="1" t="str">
        <f ca="1">IF(AND(YEAR(MaySun1+38)=Year,MONTH(MaySun1+38)=5),MaySun1+38, "")</f>
        <v/>
      </c>
      <c r="N18" s="1" t="str">
        <f ca="1">IF(AND(YEAR(MaySun1+39)=Year,MONTH(MaySun1+39)=5),MaySun1+39, "")</f>
        <v/>
      </c>
      <c r="O18" s="1" t="str">
        <f ca="1">IF(AND(YEAR(MaySun1+40)=Year,MONTH(MaySun1+40)=5),MaySun1+40, "")</f>
        <v/>
      </c>
      <c r="P18" s="1" t="str">
        <f ca="1">IF(AND(YEAR(MaySun1+41)=Year,MONTH(MaySun1+41)=5),MaySun1+41, "")</f>
        <v/>
      </c>
      <c r="R18" s="1" t="str">
        <f ca="1">IF(AND(YEAR(AugSun1+35)=Year,MONTH(AugSun1+35)=8),AugSun1+35, "")</f>
        <v/>
      </c>
      <c r="S18" s="1" t="str">
        <f ca="1">IF(AND(YEAR(AugSun1+36)=Year,MONTH(AugSun1+36)=8),AugSun1+36, "")</f>
        <v/>
      </c>
      <c r="T18" s="1" t="str">
        <f ca="1">IF(AND(YEAR(AugSun1+37)=Year,MONTH(AugSun1+37)=8),AugSun1+37, "")</f>
        <v/>
      </c>
      <c r="U18" s="1" t="str">
        <f ca="1">IF(AND(YEAR(AugSun1+38)=Year,MONTH(AugSun1+38)=8),AugSun1+38, "")</f>
        <v/>
      </c>
      <c r="V18" s="1" t="str">
        <f ca="1">IF(AND(YEAR(AugSun1+39)=Year,MONTH(AugSun1+39)=8),AugSun1+39, "")</f>
        <v/>
      </c>
      <c r="W18" s="1" t="str">
        <f ca="1">IF(AND(YEAR(AugSun1+40)=Year,MONTH(AugSun1+40)=8),AugSun1+40, "")</f>
        <v/>
      </c>
      <c r="X18" s="1" t="str">
        <f ca="1">IF(AND(YEAR(AugSun1+41)=Year,MONTH(AugSun1+41)=8),AugSun1+41, "")</f>
        <v/>
      </c>
      <c r="Z18" s="1" t="str">
        <f ca="1">IF(AND(YEAR(NovSun1+35)=Year,MONTH(NovSun1+35)=11),NovSun1+35, "")</f>
        <v/>
      </c>
      <c r="AA18" s="1" t="str">
        <f ca="1">IF(AND(YEAR(NovSun1+36)=Year,MONTH(NovSun1+36)=11),NovSun1+36, "")</f>
        <v/>
      </c>
      <c r="AB18" s="1" t="str">
        <f ca="1">IF(AND(YEAR(NovSun1+37)=Year,MONTH(NovSun1+37)=11),NovSun1+37, "")</f>
        <v/>
      </c>
      <c r="AC18" s="1" t="str">
        <f ca="1">IF(AND(YEAR(NovSun1+38)=Year,MONTH(NovSun1+38)=11),NovSun1+38, "")</f>
        <v/>
      </c>
      <c r="AD18" s="1" t="str">
        <f ca="1">IF(AND(YEAR(NovSun1+39)=Year,MONTH(NovSun1+39)=11),NovSun1+39, "")</f>
        <v/>
      </c>
      <c r="AE18" s="1" t="str">
        <f ca="1">IF(AND(YEAR(NovSun1+40)=Year,MONTH(NovSun1+40)=11),NovSun1+40, "")</f>
        <v/>
      </c>
      <c r="AF18" s="1" t="str">
        <f ca="1">IF(AND(YEAR(NovSun1+41)=Year,MONTH(NovSun1+41)=11),NovSun1+41, "")</f>
        <v/>
      </c>
    </row>
    <row r="20" spans="2:32" ht="18" customHeight="1" x14ac:dyDescent="0.25">
      <c r="B20" s="4" t="s">
        <v>2</v>
      </c>
      <c r="C20" s="4"/>
      <c r="D20" s="4"/>
      <c r="E20" s="4"/>
      <c r="F20" s="4"/>
      <c r="G20" s="4"/>
      <c r="H20" s="4"/>
      <c r="J20" s="4" t="s">
        <v>5</v>
      </c>
      <c r="K20" s="4"/>
      <c r="L20" s="4"/>
      <c r="M20" s="4"/>
      <c r="N20" s="4"/>
      <c r="O20" s="4"/>
      <c r="P20" s="4"/>
      <c r="R20" s="4" t="s">
        <v>7</v>
      </c>
      <c r="S20" s="4"/>
      <c r="T20" s="4"/>
      <c r="U20" s="4"/>
      <c r="V20" s="4"/>
      <c r="W20" s="4"/>
      <c r="X20" s="4"/>
      <c r="Z20" s="4" t="s">
        <v>11</v>
      </c>
      <c r="AA20" s="4"/>
      <c r="AB20" s="4"/>
      <c r="AC20" s="4"/>
      <c r="AD20" s="4"/>
      <c r="AE20" s="4"/>
      <c r="AF20" s="4"/>
    </row>
    <row r="21" spans="2:32" ht="18" customHeight="1" x14ac:dyDescent="0.25">
      <c r="B21" s="2" t="s">
        <v>12</v>
      </c>
      <c r="C21" s="2" t="s">
        <v>13</v>
      </c>
      <c r="D21" s="2" t="s">
        <v>14</v>
      </c>
      <c r="E21" s="2" t="s">
        <v>15</v>
      </c>
      <c r="F21" s="2" t="s">
        <v>16</v>
      </c>
      <c r="G21" s="2" t="s">
        <v>17</v>
      </c>
      <c r="H21" s="2" t="s">
        <v>18</v>
      </c>
      <c r="J21" s="2" t="s">
        <v>12</v>
      </c>
      <c r="K21" s="2" t="s">
        <v>13</v>
      </c>
      <c r="L21" s="2" t="s">
        <v>14</v>
      </c>
      <c r="M21" s="2" t="s">
        <v>15</v>
      </c>
      <c r="N21" s="2" t="s">
        <v>16</v>
      </c>
      <c r="O21" s="2" t="s">
        <v>17</v>
      </c>
      <c r="P21" s="2" t="s">
        <v>18</v>
      </c>
      <c r="R21" s="2" t="s">
        <v>12</v>
      </c>
      <c r="S21" s="2" t="s">
        <v>13</v>
      </c>
      <c r="T21" s="2" t="s">
        <v>14</v>
      </c>
      <c r="U21" s="2" t="s">
        <v>15</v>
      </c>
      <c r="V21" s="2" t="s">
        <v>16</v>
      </c>
      <c r="W21" s="2" t="s">
        <v>17</v>
      </c>
      <c r="X21" s="2" t="s">
        <v>18</v>
      </c>
      <c r="Z21" s="2" t="s">
        <v>12</v>
      </c>
      <c r="AA21" s="2" t="s">
        <v>13</v>
      </c>
      <c r="AB21" s="2" t="s">
        <v>14</v>
      </c>
      <c r="AC21" s="2" t="s">
        <v>15</v>
      </c>
      <c r="AD21" s="2" t="s">
        <v>16</v>
      </c>
      <c r="AE21" s="2" t="s">
        <v>17</v>
      </c>
      <c r="AF21" s="2" t="s">
        <v>18</v>
      </c>
    </row>
    <row r="22" spans="2:32" ht="18" customHeight="1" x14ac:dyDescent="0.25">
      <c r="B22" s="1" t="str">
        <f ca="1">IF(AND(YEAR(MarSun1)=Year,MONTH(MarSun1)=3),MarSun1, "")</f>
        <v/>
      </c>
      <c r="C22" s="1" t="str">
        <f ca="1">IF(AND(YEAR(MarSun1+1)=Year,MONTH(MarSun1+1)=3),MarSun1+1, "")</f>
        <v/>
      </c>
      <c r="D22" s="1" t="str">
        <f ca="1">IF(AND(YEAR(MarSun1+2)=Year,MONTH(MarSun1+2)=3),MarSun1+2, "")</f>
        <v/>
      </c>
      <c r="E22" s="1">
        <f ca="1">IF(AND(YEAR(MarSun1+3)=Year,MONTH(MarSun1+3)=3),MarSun1+3, "")</f>
        <v>44986</v>
      </c>
      <c r="F22" s="1">
        <f ca="1">IF(AND(YEAR(MarSun1+4)=Year,MONTH(MarSun1+4)=3),MarSun1+4, "")</f>
        <v>44987</v>
      </c>
      <c r="G22" s="1">
        <f ca="1">IF(AND(YEAR(MarSun1+5)=Year,MONTH(MarSun1+5)=3),MarSun1+5, "")</f>
        <v>44988</v>
      </c>
      <c r="H22" s="1">
        <f ca="1">IF(AND(YEAR(MarSun1+6)=Year,MONTH(MarSun1+6)=3),MarSun1+6, "")</f>
        <v>44989</v>
      </c>
      <c r="J22" s="1" t="str">
        <f ca="1">IF(AND(YEAR(JunSun1)=Year,MONTH(JunSun1)=6),JunSun1, "")</f>
        <v/>
      </c>
      <c r="K22" s="1" t="str">
        <f ca="1">IF(AND(YEAR(JunSun1+1)=Year,MONTH(JunSun1+1)=6),JunSun1+1, "")</f>
        <v/>
      </c>
      <c r="L22" s="1" t="str">
        <f ca="1">IF(AND(YEAR(JunSun1+2)=Year,MONTH(JunSun1+2)=6),JunSun1+2, "")</f>
        <v/>
      </c>
      <c r="M22" s="1" t="str">
        <f ca="1">IF(AND(YEAR(JunSun1+3)=Year,MONTH(JunSun1+3)=6),JunSun1+3, "")</f>
        <v/>
      </c>
      <c r="N22" s="1">
        <f ca="1">IF(AND(YEAR(JunSun1+4)=Year,MONTH(JunSun1+4)=6),JunSun1+4, "")</f>
        <v>45078</v>
      </c>
      <c r="O22" s="1">
        <f ca="1">IF(AND(YEAR(JunSun1+5)=Year,MONTH(JunSun1+5)=6),JunSun1+5, "")</f>
        <v>45079</v>
      </c>
      <c r="P22" s="1">
        <f ca="1">IF(AND(YEAR(JunSun1+6)=Year,MONTH(JunSun1+6)=6),JunSun1+6, "")</f>
        <v>45080</v>
      </c>
      <c r="R22" s="1" t="str">
        <f ca="1">IF(AND(YEAR(SepSun1)=Year,MONTH(SepSun1)=9),SepSun1, "")</f>
        <v/>
      </c>
      <c r="S22" s="1" t="str">
        <f ca="1">IF(AND(YEAR(SepSun1+1)=Year,MONTH(SepSun1+1)=9),SepSun1+1, "")</f>
        <v/>
      </c>
      <c r="T22" s="1" t="str">
        <f ca="1">IF(AND(YEAR(SepSun1+2)=Year,MONTH(SepSun1+2)=9),SepSun1+2, "")</f>
        <v/>
      </c>
      <c r="U22" s="1" t="str">
        <f ca="1">IF(AND(YEAR(SepSun1+3)=Year,MONTH(SepSun1+3)=9),SepSun1+3, "")</f>
        <v/>
      </c>
      <c r="V22" s="1" t="str">
        <f ca="1">IF(AND(YEAR(SepSun1+4)=Year,MONTH(SepSun1+4)=9),SepSun1+4, "")</f>
        <v/>
      </c>
      <c r="W22" s="1">
        <f ca="1">IF(AND(YEAR(SepSun1+5)=Year,MONTH(SepSun1+5)=9),SepSun1+5, "")</f>
        <v>45170</v>
      </c>
      <c r="X22" s="1">
        <f ca="1">IF(AND(YEAR(SepSun1+6)=Year,MONTH(SepSun1+6)=9),SepSun1+6, "")</f>
        <v>45171</v>
      </c>
      <c r="Z22" s="1" t="str">
        <f ca="1">IF(AND(YEAR(DecSun1)=Year,MONTH(DecSun1)=12),DecSun1, "")</f>
        <v/>
      </c>
      <c r="AA22" s="1" t="str">
        <f ca="1">IF(AND(YEAR(DecSun1+1)=Year,MONTH(DecSun1+1)=12),DecSun1+1, "")</f>
        <v/>
      </c>
      <c r="AB22" s="1" t="str">
        <f ca="1">IF(AND(YEAR(DecSun1+2)=Year,MONTH(DecSun1+2)=12),DecSun1+2, "")</f>
        <v/>
      </c>
      <c r="AC22" s="1" t="str">
        <f ca="1">IF(AND(YEAR(DecSun1+3)=Year,MONTH(DecSun1+3)=12),DecSun1+3, "")</f>
        <v/>
      </c>
      <c r="AD22" s="1" t="str">
        <f ca="1">IF(AND(YEAR(DecSun1+4)=Year,MONTH(DecSun1+4)=12),DecSun1+4, "")</f>
        <v/>
      </c>
      <c r="AE22" s="1">
        <f ca="1">IF(AND(YEAR(DecSun1+5)=Year,MONTH(DecSun1+5)=12),DecSun1+5, "")</f>
        <v>45261</v>
      </c>
      <c r="AF22" s="1">
        <f ca="1">IF(AND(YEAR(DecSun1+6)=Year,MONTH(DecSun1+6)=12),DecSun1+6, "")</f>
        <v>45262</v>
      </c>
    </row>
    <row r="23" spans="2:32" ht="18" customHeight="1" x14ac:dyDescent="0.25">
      <c r="B23" s="1">
        <f ca="1">IF(AND(YEAR(MarSun1+7)=Year,MONTH(MarSun1+7)=3),MarSun1+7, "")</f>
        <v>44990</v>
      </c>
      <c r="C23" s="1">
        <f ca="1">IF(AND(YEAR(MarSun1+8)=Year,MONTH(MarSun1+8)=3),MarSun1+8, "")</f>
        <v>44991</v>
      </c>
      <c r="D23" s="1">
        <f ca="1">IF(AND(YEAR(MarSun1+9)=Year,MONTH(MarSun1+9)=3),MarSun1+9, "")</f>
        <v>44992</v>
      </c>
      <c r="E23" s="1">
        <f ca="1">IF(AND(YEAR(MarSun1+10)=Year,MONTH(MarSun1+10)=3),MarSun1+10, "")</f>
        <v>44993</v>
      </c>
      <c r="F23" s="1">
        <f ca="1">IF(AND(YEAR(MarSun1+11)=Year,MONTH(MarSun1+11)=3),MarSun1+11, "")</f>
        <v>44994</v>
      </c>
      <c r="G23" s="1">
        <f ca="1">IF(AND(YEAR(MarSun1+12)=Year,MONTH(MarSun1+12)=3),MarSun1+12, "")</f>
        <v>44995</v>
      </c>
      <c r="H23" s="1">
        <f ca="1">IF(AND(YEAR(MarSun1+13)=Year,MONTH(MarSun1+13)=3),MarSun1+13, "")</f>
        <v>44996</v>
      </c>
      <c r="J23" s="1">
        <f ca="1">IF(AND(YEAR(JunSun1+7)=Year,MONTH(JunSun1+7)=6),JunSun1+7, "")</f>
        <v>45081</v>
      </c>
      <c r="K23" s="1">
        <f ca="1">IF(AND(YEAR(JunSun1+8)=Year,MONTH(JunSun1+8)=6),JunSun1+8, "")</f>
        <v>45082</v>
      </c>
      <c r="L23" s="1">
        <f ca="1">IF(AND(YEAR(JunSun1+9)=Year,MONTH(JunSun1+9)=6),JunSun1+9, "")</f>
        <v>45083</v>
      </c>
      <c r="M23" s="1">
        <f ca="1">IF(AND(YEAR(JunSun1+10)=Year,MONTH(JunSun1+10)=6),JunSun1+10, "")</f>
        <v>45084</v>
      </c>
      <c r="N23" s="1">
        <f ca="1">IF(AND(YEAR(JunSun1+11)=Year,MONTH(JunSun1+11)=6),JunSun1+11, "")</f>
        <v>45085</v>
      </c>
      <c r="O23" s="1">
        <f ca="1">IF(AND(YEAR(JunSun1+12)=Year,MONTH(JunSun1+12)=6),JunSun1+12, "")</f>
        <v>45086</v>
      </c>
      <c r="P23" s="1">
        <f ca="1">IF(AND(YEAR(JunSun1+13)=Year,MONTH(JunSun1+13)=6),JunSun1+13, "")</f>
        <v>45087</v>
      </c>
      <c r="R23" s="1">
        <f ca="1">IF(AND(YEAR(SepSun1+7)=Year,MONTH(SepSun1+7)=9),SepSun1+7, "")</f>
        <v>45172</v>
      </c>
      <c r="S23" s="1">
        <f ca="1">IF(AND(YEAR(SepSun1+8)=Year,MONTH(SepSun1+8)=9),SepSun1+8, "")</f>
        <v>45173</v>
      </c>
      <c r="T23" s="1">
        <f ca="1">IF(AND(YEAR(SepSun1+9)=Year,MONTH(SepSun1+9)=9),SepSun1+9, "")</f>
        <v>45174</v>
      </c>
      <c r="U23" s="1">
        <f ca="1">IF(AND(YEAR(SepSun1+10)=Year,MONTH(SepSun1+10)=9),SepSun1+10, "")</f>
        <v>45175</v>
      </c>
      <c r="V23" s="1">
        <f ca="1">IF(AND(YEAR(SepSun1+11)=Year,MONTH(SepSun1+11)=9),SepSun1+11, "")</f>
        <v>45176</v>
      </c>
      <c r="W23" s="1">
        <f ca="1">IF(AND(YEAR(SepSun1+12)=Year,MONTH(SepSun1+12)=9),SepSun1+12, "")</f>
        <v>45177</v>
      </c>
      <c r="X23" s="1">
        <f ca="1">IF(AND(YEAR(SepSun1+13)=Year,MONTH(SepSun1+13)=9),SepSun1+13, "")</f>
        <v>45178</v>
      </c>
      <c r="Z23" s="1">
        <f ca="1">IF(AND(YEAR(DecSun1+7)=Year,MONTH(DecSun1+7)=12),DecSun1+7, "")</f>
        <v>45263</v>
      </c>
      <c r="AA23" s="1">
        <f ca="1">IF(AND(YEAR(DecSun1+8)=Year,MONTH(DecSun1+8)=12),DecSun1+8, "")</f>
        <v>45264</v>
      </c>
      <c r="AB23" s="1">
        <f ca="1">IF(AND(YEAR(DecSun1+9)=Year,MONTH(DecSun1+9)=12),DecSun1+9, "")</f>
        <v>45265</v>
      </c>
      <c r="AC23" s="1">
        <f ca="1">IF(AND(YEAR(DecSun1+10)=Year,MONTH(DecSun1+10)=12),DecSun1+10, "")</f>
        <v>45266</v>
      </c>
      <c r="AD23" s="1">
        <f ca="1">IF(AND(YEAR(DecSun1+11)=Year,MONTH(DecSun1+11)=12),DecSun1+11, "")</f>
        <v>45267</v>
      </c>
      <c r="AE23" s="1">
        <f ca="1">IF(AND(YEAR(DecSun1+12)=Year,MONTH(DecSun1+12)=12),DecSun1+12, "")</f>
        <v>45268</v>
      </c>
      <c r="AF23" s="1">
        <f ca="1">IF(AND(YEAR(DecSun1+13)=Year,MONTH(DecSun1+13)=12),DecSun1+13, "")</f>
        <v>45269</v>
      </c>
    </row>
    <row r="24" spans="2:32" ht="18" customHeight="1" x14ac:dyDescent="0.25">
      <c r="B24" s="1">
        <f ca="1">IF(AND(YEAR(MarSun1+14)=Year,MONTH(MarSun1+14)=3),MarSun1+14, "")</f>
        <v>44997</v>
      </c>
      <c r="C24" s="1">
        <f ca="1">IF(AND(YEAR(MarSun1+15)=Year,MONTH(MarSun1+15)=3),MarSun1+15, "")</f>
        <v>44998</v>
      </c>
      <c r="D24" s="1">
        <f ca="1">IF(AND(YEAR(MarSun1+16)=Year,MONTH(MarSun1+16)=3),MarSun1+16, "")</f>
        <v>44999</v>
      </c>
      <c r="E24" s="1">
        <f ca="1">IF(AND(YEAR(MarSun1+17)=Year,MONTH(MarSun1+17)=3),MarSun1+17, "")</f>
        <v>45000</v>
      </c>
      <c r="F24" s="1">
        <f ca="1">IF(AND(YEAR(MarSun1+18)=Year,MONTH(MarSun1+18)=3),MarSun1+18, "")</f>
        <v>45001</v>
      </c>
      <c r="G24" s="1">
        <f ca="1">IF(AND(YEAR(MarSun1+19)=Year,MONTH(MarSun1+19)=3),MarSun1+19, "")</f>
        <v>45002</v>
      </c>
      <c r="H24" s="1">
        <f ca="1">IF(AND(YEAR(MarSun1+20)=Year,MONTH(MarSun1+20)=3),MarSun1+20, "")</f>
        <v>45003</v>
      </c>
      <c r="J24" s="1">
        <f ca="1">IF(AND(YEAR(JunSun1+14)=Year,MONTH(JunSun1+14)=6),JunSun1+14, "")</f>
        <v>45088</v>
      </c>
      <c r="K24" s="1">
        <f ca="1">IF(AND(YEAR(JunSun1+15)=Year,MONTH(JunSun1+15)=6),JunSun1+15, "")</f>
        <v>45089</v>
      </c>
      <c r="L24" s="1">
        <f ca="1">IF(AND(YEAR(JunSun1+16)=Year,MONTH(JunSun1+16)=6),JunSun1+16, "")</f>
        <v>45090</v>
      </c>
      <c r="M24" s="1">
        <f ca="1">IF(AND(YEAR(JunSun1+17)=Year,MONTH(JunSun1+17)=6),JunSun1+17, "")</f>
        <v>45091</v>
      </c>
      <c r="N24" s="1">
        <f ca="1">IF(AND(YEAR(JunSun1+18)=Year,MONTH(JunSun1+18)=6),JunSun1+18, "")</f>
        <v>45092</v>
      </c>
      <c r="O24" s="1">
        <f ca="1">IF(AND(YEAR(JunSun1+19)=Year,MONTH(JunSun1+19)=6),JunSun1+19, "")</f>
        <v>45093</v>
      </c>
      <c r="P24" s="1">
        <f ca="1">IF(AND(YEAR(JunSun1+20)=Year,MONTH(JunSun1+20)=6),JunSun1+20, "")</f>
        <v>45094</v>
      </c>
      <c r="R24" s="1">
        <f ca="1">IF(AND(YEAR(SepSun1+14)=Year,MONTH(SepSun1+14)=9),SepSun1+14, "")</f>
        <v>45179</v>
      </c>
      <c r="S24" s="1">
        <f ca="1">IF(AND(YEAR(SepSun1+15)=Year,MONTH(SepSun1+15)=9),SepSun1+15, "")</f>
        <v>45180</v>
      </c>
      <c r="T24" s="1">
        <f ca="1">IF(AND(YEAR(SepSun1+16)=Year,MONTH(SepSun1+16)=9),SepSun1+16, "")</f>
        <v>45181</v>
      </c>
      <c r="U24" s="1">
        <f ca="1">IF(AND(YEAR(SepSun1+17)=Year,MONTH(SepSun1+17)=9),SepSun1+17, "")</f>
        <v>45182</v>
      </c>
      <c r="V24" s="1">
        <f ca="1">IF(AND(YEAR(SepSun1+18)=Year,MONTH(SepSun1+18)=9),SepSun1+18, "")</f>
        <v>45183</v>
      </c>
      <c r="W24" s="1">
        <f ca="1">IF(AND(YEAR(SepSun1+19)=Year,MONTH(SepSun1+19)=9),SepSun1+19, "")</f>
        <v>45184</v>
      </c>
      <c r="X24" s="1">
        <f ca="1">IF(AND(YEAR(SepSun1+20)=Year,MONTH(SepSun1+20)=9),SepSun1+20, "")</f>
        <v>45185</v>
      </c>
      <c r="Z24" s="1">
        <f ca="1">IF(AND(YEAR(DecSun1+14)=Year,MONTH(DecSun1+14)=12),DecSun1+14, "")</f>
        <v>45270</v>
      </c>
      <c r="AA24" s="1">
        <f ca="1">IF(AND(YEAR(DecSun1+15)=Year,MONTH(DecSun1+15)=12),DecSun1+15, "")</f>
        <v>45271</v>
      </c>
      <c r="AB24" s="1">
        <f ca="1">IF(AND(YEAR(DecSun1+16)=Year,MONTH(DecSun1+16)=12),DecSun1+16, "")</f>
        <v>45272</v>
      </c>
      <c r="AC24" s="1">
        <f ca="1">IF(AND(YEAR(DecSun1+17)=Year,MONTH(DecSun1+17)=12),DecSun1+17, "")</f>
        <v>45273</v>
      </c>
      <c r="AD24" s="1">
        <f ca="1">IF(AND(YEAR(DecSun1+18)=Year,MONTH(DecSun1+18)=12),DecSun1+18, "")</f>
        <v>45274</v>
      </c>
      <c r="AE24" s="1">
        <f ca="1">IF(AND(YEAR(DecSun1+19)=Year,MONTH(DecSun1+19)=12),DecSun1+19, "")</f>
        <v>45275</v>
      </c>
      <c r="AF24" s="1">
        <f ca="1">IF(AND(YEAR(DecSun1+20)=Year,MONTH(DecSun1+20)=12),DecSun1+20, "")</f>
        <v>45276</v>
      </c>
    </row>
    <row r="25" spans="2:32" ht="18" customHeight="1" x14ac:dyDescent="0.25">
      <c r="B25" s="1">
        <f ca="1">IF(AND(YEAR(MarSun1+21)=Year,MONTH(MarSun1+21)=3),MarSun1+21, "")</f>
        <v>45004</v>
      </c>
      <c r="C25" s="1">
        <f ca="1">IF(AND(YEAR(MarSun1+22)=Year,MONTH(MarSun1+22)=3),MarSun1+22, "")</f>
        <v>45005</v>
      </c>
      <c r="D25" s="1">
        <f ca="1">IF(AND(YEAR(MarSun1+23)=Year,MONTH(MarSun1+23)=3),MarSun1+23, "")</f>
        <v>45006</v>
      </c>
      <c r="E25" s="1">
        <f ca="1">IF(AND(YEAR(MarSun1+24)=Year,MONTH(MarSun1+24)=3),MarSun1+24, "")</f>
        <v>45007</v>
      </c>
      <c r="F25" s="1">
        <f ca="1">IF(AND(YEAR(MarSun1+25)=Year,MONTH(MarSun1+25)=3),MarSun1+25, "")</f>
        <v>45008</v>
      </c>
      <c r="G25" s="1">
        <f ca="1">IF(AND(YEAR(MarSun1+26)=Year,MONTH(MarSun1+26)=3),MarSun1+26, "")</f>
        <v>45009</v>
      </c>
      <c r="H25" s="1">
        <f ca="1">IF(AND(YEAR(MarSun1+27)=Year,MONTH(MarSun1+27)=3),MarSun1+27, "")</f>
        <v>45010</v>
      </c>
      <c r="J25" s="1">
        <f ca="1">IF(AND(YEAR(JunSun1+21)=Year,MONTH(JunSun1+21)=6),JunSun1+21, "")</f>
        <v>45095</v>
      </c>
      <c r="K25" s="1">
        <f ca="1">IF(AND(YEAR(JunSun1+22)=Year,MONTH(JunSun1+22)=6),JunSun1+22, "")</f>
        <v>45096</v>
      </c>
      <c r="L25" s="1">
        <f ca="1">IF(AND(YEAR(JunSun1+23)=Year,MONTH(JunSun1+23)=6),JunSun1+23, "")</f>
        <v>45097</v>
      </c>
      <c r="M25" s="1">
        <f ca="1">IF(AND(YEAR(JunSun1+24)=Year,MONTH(JunSun1+24)=6),JunSun1+24, "")</f>
        <v>45098</v>
      </c>
      <c r="N25" s="1">
        <f ca="1">IF(AND(YEAR(JunSun1+25)=Year,MONTH(JunSun1+25)=6),JunSun1+25, "")</f>
        <v>45099</v>
      </c>
      <c r="O25" s="1">
        <f ca="1">IF(AND(YEAR(JunSun1+26)=Year,MONTH(JunSun1+26)=6),JunSun1+26, "")</f>
        <v>45100</v>
      </c>
      <c r="P25" s="1">
        <f ca="1">IF(AND(YEAR(JunSun1+27)=Year,MONTH(JunSun1+27)=6),JunSun1+27, "")</f>
        <v>45101</v>
      </c>
      <c r="R25" s="1">
        <f ca="1">IF(AND(YEAR(SepSun1+21)=Year,MONTH(SepSun1+21)=9),SepSun1+21, "")</f>
        <v>45186</v>
      </c>
      <c r="S25" s="1">
        <f ca="1">IF(AND(YEAR(SepSun1+22)=Year,MONTH(SepSun1+22)=9),SepSun1+22, "")</f>
        <v>45187</v>
      </c>
      <c r="T25" s="1">
        <f ca="1">IF(AND(YEAR(SepSun1+23)=Year,MONTH(SepSun1+23)=9),SepSun1+23, "")</f>
        <v>45188</v>
      </c>
      <c r="U25" s="1">
        <f ca="1">IF(AND(YEAR(SepSun1+24)=Year,MONTH(SepSun1+24)=9),SepSun1+24, "")</f>
        <v>45189</v>
      </c>
      <c r="V25" s="1">
        <f ca="1">IF(AND(YEAR(SepSun1+25)=Year,MONTH(SepSun1+25)=9),SepSun1+25, "")</f>
        <v>45190</v>
      </c>
      <c r="W25" s="1">
        <f ca="1">IF(AND(YEAR(SepSun1+26)=Year,MONTH(SepSun1+26)=9),SepSun1+26, "")</f>
        <v>45191</v>
      </c>
      <c r="X25" s="1">
        <f ca="1">IF(AND(YEAR(SepSun1+27)=Year,MONTH(SepSun1+27)=9),SepSun1+27, "")</f>
        <v>45192</v>
      </c>
      <c r="Z25" s="1">
        <f ca="1">IF(AND(YEAR(DecSun1+21)=Year,MONTH(DecSun1+21)=12),DecSun1+21, "")</f>
        <v>45277</v>
      </c>
      <c r="AA25" s="1">
        <f ca="1">IF(AND(YEAR(DecSun1+22)=Year,MONTH(DecSun1+22)=12),DecSun1+22, "")</f>
        <v>45278</v>
      </c>
      <c r="AB25" s="1">
        <f ca="1">IF(AND(YEAR(DecSun1+23)=Year,MONTH(DecSun1+23)=12),DecSun1+23, "")</f>
        <v>45279</v>
      </c>
      <c r="AC25" s="1">
        <f ca="1">IF(AND(YEAR(DecSun1+24)=Year,MONTH(DecSun1+24)=12),DecSun1+24, "")</f>
        <v>45280</v>
      </c>
      <c r="AD25" s="1">
        <f ca="1">IF(AND(YEAR(DecSun1+25)=Year,MONTH(DecSun1+25)=12),DecSun1+25, "")</f>
        <v>45281</v>
      </c>
      <c r="AE25" s="1">
        <f ca="1">IF(AND(YEAR(DecSun1+26)=Year,MONTH(DecSun1+26)=12),DecSun1+26, "")</f>
        <v>45282</v>
      </c>
      <c r="AF25" s="1">
        <f ca="1">IF(AND(YEAR(DecSun1+27)=Year,MONTH(DecSun1+27)=12),DecSun1+27, "")</f>
        <v>45283</v>
      </c>
    </row>
    <row r="26" spans="2:32" ht="18" customHeight="1" x14ac:dyDescent="0.25">
      <c r="B26" s="1">
        <f ca="1">IF(AND(YEAR(MarSun1+28)=Year,MONTH(MarSun1+28)=3),MarSun1+28, "")</f>
        <v>45011</v>
      </c>
      <c r="C26" s="1">
        <f ca="1">IF(AND(YEAR(MarSun1+29)=Year,MONTH(MarSun1+29)=3),MarSun1+29, "")</f>
        <v>45012</v>
      </c>
      <c r="D26" s="1">
        <f ca="1">IF(AND(YEAR(MarSun1+30)=Year,MONTH(MarSun1+30)=3),MarSun1+30, "")</f>
        <v>45013</v>
      </c>
      <c r="E26" s="1">
        <f ca="1">IF(AND(YEAR(MarSun1+31)=Year,MONTH(MarSun1+31)=3),MarSun1+31, "")</f>
        <v>45014</v>
      </c>
      <c r="F26" s="1">
        <f ca="1">IF(AND(YEAR(MarSun1+32)=Year,MONTH(MarSun1+32)=3),MarSun1+32, "")</f>
        <v>45015</v>
      </c>
      <c r="G26" s="1">
        <f ca="1">IF(AND(YEAR(MarSun1+33)=Year,MONTH(MarSun1+33)=3),MarSun1+33, "")</f>
        <v>45016</v>
      </c>
      <c r="H26" s="1" t="str">
        <f ca="1">IF(AND(YEAR(MarSun1+34)=Year,MONTH(MarSun1+34)=3),MarSun1+34, "")</f>
        <v/>
      </c>
      <c r="J26" s="1">
        <f ca="1">IF(AND(YEAR(JunSun1+28)=Year,MONTH(JunSun1+28)=6),JunSun1+28, "")</f>
        <v>45102</v>
      </c>
      <c r="K26" s="1">
        <f ca="1">IF(AND(YEAR(JunSun1+29)=Year,MONTH(JunSun1+29)=6),JunSun1+29, "")</f>
        <v>45103</v>
      </c>
      <c r="L26" s="1">
        <f ca="1">IF(AND(YEAR(JunSun1+30)=Year,MONTH(JunSun1+30)=6),JunSun1+30, "")</f>
        <v>45104</v>
      </c>
      <c r="M26" s="1">
        <f ca="1">IF(AND(YEAR(JunSun1+31)=Year,MONTH(JunSun1+31)=6),JunSun1+31, "")</f>
        <v>45105</v>
      </c>
      <c r="N26" s="1">
        <f ca="1">IF(AND(YEAR(JunSun1+32)=Year,MONTH(JunSun1+32)=6),JunSun1+32, "")</f>
        <v>45106</v>
      </c>
      <c r="O26" s="1">
        <f ca="1">IF(AND(YEAR(JunSun1+33)=Year,MONTH(JunSun1+33)=6),JunSun1+33, "")</f>
        <v>45107</v>
      </c>
      <c r="P26" s="1" t="str">
        <f ca="1">IF(AND(YEAR(JunSun1+34)=Year,MONTH(JunSun1+34)=6),JunSun1+34, "")</f>
        <v/>
      </c>
      <c r="R26" s="1">
        <f ca="1">IF(AND(YEAR(SepSun1+28)=Year,MONTH(SepSun1+28)=9),SepSun1+28, "")</f>
        <v>45193</v>
      </c>
      <c r="S26" s="1">
        <f ca="1">IF(AND(YEAR(SepSun1+29)=Year,MONTH(SepSun1+29)=9),SepSun1+29, "")</f>
        <v>45194</v>
      </c>
      <c r="T26" s="1">
        <f ca="1">IF(AND(YEAR(SepSun1+30)=Year,MONTH(SepSun1+30)=9),SepSun1+30, "")</f>
        <v>45195</v>
      </c>
      <c r="U26" s="1">
        <f ca="1">IF(AND(YEAR(SepSun1+31)=Year,MONTH(SepSun1+31)=9),SepSun1+31, "")</f>
        <v>45196</v>
      </c>
      <c r="V26" s="1">
        <f ca="1">IF(AND(YEAR(SepSun1+32)=Year,MONTH(SepSun1+32)=9),SepSun1+32, "")</f>
        <v>45197</v>
      </c>
      <c r="W26" s="1">
        <f ca="1">IF(AND(YEAR(SepSun1+33)=Year,MONTH(SepSun1+33)=9),SepSun1+33, "")</f>
        <v>45198</v>
      </c>
      <c r="X26" s="1">
        <f ca="1">IF(AND(YEAR(SepSun1+34)=Year,MONTH(SepSun1+34)=9),SepSun1+34, "")</f>
        <v>45199</v>
      </c>
      <c r="Z26" s="1">
        <f ca="1">IF(AND(YEAR(DecSun1+28)=Year,MONTH(DecSun1+28)=12),DecSun1+28, "")</f>
        <v>45284</v>
      </c>
      <c r="AA26" s="1">
        <f ca="1">IF(AND(YEAR(DecSun1+29)=Year,MONTH(DecSun1+29)=12),DecSun1+29, "")</f>
        <v>45285</v>
      </c>
      <c r="AB26" s="1">
        <f ca="1">IF(AND(YEAR(DecSun1+30)=Year,MONTH(DecSun1+30)=12),DecSun1+30, "")</f>
        <v>45286</v>
      </c>
      <c r="AC26" s="1">
        <f ca="1">IF(AND(YEAR(DecSun1+31)=Year,MONTH(DecSun1+31)=12),DecSun1+31, "")</f>
        <v>45287</v>
      </c>
      <c r="AD26" s="1">
        <f ca="1">IF(AND(YEAR(DecSun1+32)=Year,MONTH(DecSun1+32)=12),DecSun1+32, "")</f>
        <v>45288</v>
      </c>
      <c r="AE26" s="1">
        <f ca="1">IF(AND(YEAR(DecSun1+33)=Year,MONTH(DecSun1+33)=12),DecSun1+33, "")</f>
        <v>45289</v>
      </c>
      <c r="AF26" s="1">
        <f ca="1">IF(AND(YEAR(DecSun1+34)=Year,MONTH(DecSun1+34)=12),DecSun1+34, "")</f>
        <v>45290</v>
      </c>
    </row>
    <row r="27" spans="2:32" ht="18" customHeight="1" x14ac:dyDescent="0.25">
      <c r="B27" s="1" t="str">
        <f ca="1">IF(AND(YEAR(MarSun1+35)=Year,MONTH(MarSun1+35)=3),MarSun1+35, "")</f>
        <v/>
      </c>
      <c r="C27" s="1" t="str">
        <f ca="1">IF(AND(YEAR(MarSun1+36)=Year,MONTH(MarSun1+36)=3),MarSun1+36, "")</f>
        <v/>
      </c>
      <c r="D27" s="1" t="str">
        <f ca="1">IF(AND(YEAR(MarSun1+37)=Year,MONTH(MarSun1+37)=3),MarSun1+37, "")</f>
        <v/>
      </c>
      <c r="E27" s="1" t="str">
        <f ca="1">IF(AND(YEAR(MarSun1+38)=Year,MONTH(MarSun1+38)=3),MarSun1+38, "")</f>
        <v/>
      </c>
      <c r="F27" s="1" t="str">
        <f ca="1">IF(AND(YEAR(MarSun1+39)=Year,MONTH(MarSun1+39)=3),MarSun1+39, "")</f>
        <v/>
      </c>
      <c r="G27" s="1" t="str">
        <f ca="1">IF(AND(YEAR(MarSun1+40)=Year,MONTH(MarSun1+40)=3),MarSun1+40, "")</f>
        <v/>
      </c>
      <c r="H27" s="1" t="str">
        <f ca="1">IF(AND(YEAR(MarSun1+41)=Year,MONTH(MarSun1+41)=3),MarSun1+41, "")</f>
        <v/>
      </c>
      <c r="J27" s="1" t="str">
        <f ca="1">IF(AND(YEAR(JunSun1+35)=Year,MONTH(JunSun1+35)=6),JunSun1+35, "")</f>
        <v/>
      </c>
      <c r="K27" s="1" t="str">
        <f ca="1">IF(AND(YEAR(JunSun1+36)=Year,MONTH(JunSun1+36)=6),JunSun1+36, "")</f>
        <v/>
      </c>
      <c r="L27" s="1" t="str">
        <f ca="1">IF(AND(YEAR(JunSun1+37)=Year,MONTH(JunSun1+37)=6),JunSun1+37, "")</f>
        <v/>
      </c>
      <c r="M27" s="1" t="str">
        <f ca="1">IF(AND(YEAR(JunSun1+38)=Year,MONTH(JunSun1+38)=6),JunSun1+38, "")</f>
        <v/>
      </c>
      <c r="N27" s="1" t="str">
        <f ca="1">IF(AND(YEAR(JunSun1+39)=Year,MONTH(JunSun1+39)=6),JunSun1+39, "")</f>
        <v/>
      </c>
      <c r="O27" s="1" t="str">
        <f ca="1">IF(AND(YEAR(JunSun1+40)=Year,MONTH(JunSun1+40)=6),JunSun1+40, "")</f>
        <v/>
      </c>
      <c r="P27" s="1" t="str">
        <f ca="1">IF(AND(YEAR(JunSun1+41)=Year,MONTH(JunSun1+41)=6),JunSun1+41, "")</f>
        <v/>
      </c>
      <c r="R27" s="1" t="str">
        <f ca="1">IF(AND(YEAR(SepSun1+35)=Year,MONTH(SepSun1+35)=9),SepSun1+35, "")</f>
        <v/>
      </c>
      <c r="S27" s="1" t="str">
        <f ca="1">IF(AND(YEAR(SepSun1+36)=Year,MONTH(SepSun1+36)=9),SepSun1+36, "")</f>
        <v/>
      </c>
      <c r="T27" s="1" t="str">
        <f ca="1">IF(AND(YEAR(SepSun1+37)=Year,MONTH(SepSun1+37)=9),SepSun1+37, "")</f>
        <v/>
      </c>
      <c r="U27" s="1" t="str">
        <f ca="1">IF(AND(YEAR(SepSun1+38)=Year,MONTH(SepSun1+38)=9),SepSun1+38, "")</f>
        <v/>
      </c>
      <c r="V27" s="1" t="str">
        <f ca="1">IF(AND(YEAR(SepSun1+39)=Year,MONTH(SepSun1+39)=9),SepSun1+39, "")</f>
        <v/>
      </c>
      <c r="W27" s="1" t="str">
        <f ca="1">IF(AND(YEAR(SepSun1+40)=Year,MONTH(SepSun1+40)=9),SepSun1+40, "")</f>
        <v/>
      </c>
      <c r="X27" s="1" t="str">
        <f ca="1">IF(AND(YEAR(SepSun1+41)=Year,MONTH(SepSun1+41)=9),SepSun1+41, "")</f>
        <v/>
      </c>
      <c r="Z27" s="1">
        <f ca="1">IF(AND(YEAR(DecSun1+35)=Year,MONTH(DecSun1+35)=12),DecSun1+35, "")</f>
        <v>45291</v>
      </c>
      <c r="AA27" s="1" t="str">
        <f ca="1">IF(AND(YEAR(DecSun1+36)=Year,MONTH(DecSun1+36)=12),DecSun1+36, "")</f>
        <v/>
      </c>
      <c r="AB27" s="1" t="str">
        <f ca="1">IF(AND(YEAR(DecSun1+37)=Year,MONTH(DecSun1+37)=12),DecSun1+37, "")</f>
        <v/>
      </c>
      <c r="AC27" s="1" t="str">
        <f ca="1">IF(AND(YEAR(DecSun1+38)=Year,MONTH(DecSun1+38)=12),DecSun1+38, "")</f>
        <v/>
      </c>
      <c r="AD27" s="1" t="str">
        <f ca="1">IF(AND(YEAR(DecSun1+39)=Year,MONTH(DecSun1+39)=12),DecSun1+39, "")</f>
        <v/>
      </c>
      <c r="AE27" s="1" t="str">
        <f ca="1">IF(AND(YEAR(DecSun1+40)=Year,MONTH(DecSun1+40)=12),DecSun1+40, "")</f>
        <v/>
      </c>
      <c r="AF27" s="1" t="str">
        <f ca="1">IF(AND(YEAR(DecSun1+41)=Year,MONTH(DecSun1+41)=12),DecSun1+41, "")</f>
        <v/>
      </c>
    </row>
  </sheetData>
  <dataConsolidate/>
  <mergeCells count="13">
    <mergeCell ref="B1:AF1"/>
    <mergeCell ref="B2:H2"/>
    <mergeCell ref="B11:H11"/>
    <mergeCell ref="B20:H20"/>
    <mergeCell ref="J2:P2"/>
    <mergeCell ref="J11:P11"/>
    <mergeCell ref="J20:P20"/>
    <mergeCell ref="R2:X2"/>
    <mergeCell ref="R11:X11"/>
    <mergeCell ref="R20:X20"/>
    <mergeCell ref="Z2:AF2"/>
    <mergeCell ref="Z11:AF11"/>
    <mergeCell ref="Z20:AF20"/>
  </mergeCells>
  <phoneticPr fontId="1" type="noConversion"/>
  <dataValidations count="38">
    <dataValidation allowBlank="1" showInputMessage="1" showErrorMessage="1" prompt="Enter Year in this cell to automatically update calendar for each month in cells B2 through AF27" sqref="B1:AF1"/>
    <dataValidation allowBlank="1" showInputMessage="1" showErrorMessage="1" prompt="Create a calendar for any year using this Calendar Creator worksheet. Enter Year in cell at right to automatically update calendar for each month" sqref="A1"/>
    <dataValidation allowBlank="1" showInputMessage="1" showErrorMessage="1" prompt="Calendar Month is in this cell. Calendar for this month is automatically updated in cells B3 through H9" sqref="B2:H2"/>
    <dataValidation allowBlank="1" showInputMessage="1" showErrorMessage="1" prompt="Calendar Month is in this cell. Calendar for this month is automatically updated in cells J3 through P9" sqref="J2:P2"/>
    <dataValidation allowBlank="1" showInputMessage="1" showErrorMessage="1" prompt="Calendar Month is in this cell. Calendar for this month is automatically updated in cells R3 through X9" sqref="R2:X2"/>
    <dataValidation allowBlank="1" showInputMessage="1" showErrorMessage="1" prompt="Calendar Month is in this cell. Calendar for this month is automatically updated in cells Z3 through AF9" sqref="Z2:AF2"/>
    <dataValidation allowBlank="1" showInputMessage="1" showErrorMessage="1" prompt="Calendar Month is in this cell. Calendar for this month is automatically updated in cells B12 through H18" sqref="B11:H11"/>
    <dataValidation allowBlank="1" showInputMessage="1" showErrorMessage="1" prompt="Calendar Month is in this cell. Calendar for this month is automatically updated in cells B21 through H27" sqref="B20:H20"/>
    <dataValidation allowBlank="1" showInputMessage="1" showErrorMessage="1" prompt="Calendar Month is in this cell. Calendar for this month is automatically updated in cells J12 through P18" sqref="J11:P11"/>
    <dataValidation allowBlank="1" showInputMessage="1" showErrorMessage="1" prompt="Calendar Month is in this cell. Calendar for this month is automatically updated in cells R12 through X18" sqref="R11:X11"/>
    <dataValidation allowBlank="1" showInputMessage="1" showErrorMessage="1" prompt="Calendar Month is in this cell. Calendar for this month is automatically updated in cells Z12 through AF18" sqref="Z11:AF11"/>
    <dataValidation allowBlank="1" showInputMessage="1" showErrorMessage="1" prompt="Calendar Month is in this cell. Calendar for this month is automatically updated in cells J21 through P27" sqref="J20:P20"/>
    <dataValidation allowBlank="1" showInputMessage="1" showErrorMessage="1" prompt="Calendar Month is in this cell. Calendar for this month is automatically updated in cells R21 through X27" sqref="R20:X20"/>
    <dataValidation allowBlank="1" showInputMessage="1" showErrorMessage="1" prompt="Calendar Month is in this cell. Calendar for this month is automatically updated in cells Z21 through AF27" sqref="Z20:AF20"/>
    <dataValidation allowBlank="1" showInputMessage="1" showErrorMessage="1" prompt="Weekdays for the month in cell above are in cells B3 through H3" sqref="B3"/>
    <dataValidation allowBlank="1" showInputMessage="1" showErrorMessage="1" prompt="Weekdays for the month in cell above are in cells J3 through P3" sqref="J3"/>
    <dataValidation allowBlank="1" showInputMessage="1" showErrorMessage="1" prompt="Weekdays for the month in cell above are in cells R3 through X3" sqref="R3"/>
    <dataValidation allowBlank="1" showInputMessage="1" showErrorMessage="1" prompt="Weekdays for the month in cell above are in cells Z3 through AF3" sqref="Z3"/>
    <dataValidation allowBlank="1" showInputMessage="1" showErrorMessage="1" prompt="Weekdays for the month in cell above are in cells B12 through H12" sqref="B12"/>
    <dataValidation allowBlank="1" showInputMessage="1" showErrorMessage="1" prompt="Weekdays for the month in cell above are in cells J12 through P12" sqref="J12"/>
    <dataValidation allowBlank="1" showInputMessage="1" showErrorMessage="1" prompt="Weekdays for the month in cell above are in cells R12 through X12" sqref="R12"/>
    <dataValidation allowBlank="1" showInputMessage="1" showErrorMessage="1" prompt="Weekdays for the month in cell above are in cells Z12 through AF12" sqref="Z12"/>
    <dataValidation allowBlank="1" showInputMessage="1" showErrorMessage="1" prompt="Weekdays for the month in cell above are in cells B21 through H21" sqref="B21"/>
    <dataValidation allowBlank="1" showInputMessage="1" showErrorMessage="1" prompt="Weekdays for the month in cell above are in cells J21 through P21" sqref="J21"/>
    <dataValidation allowBlank="1" showInputMessage="1" showErrorMessage="1" prompt="Weekdays for the month in cell above are in cells R21 through X21" sqref="R21"/>
    <dataValidation allowBlank="1" showInputMessage="1" showErrorMessage="1" prompt="Weekdays for the month in cell above are in cells Z21 through AF21" sqref="Z21"/>
    <dataValidation allowBlank="1" showInputMessage="1" showErrorMessage="1" prompt="Calendar days for this month are automatically updated in cells B4 through H9" sqref="B4"/>
    <dataValidation allowBlank="1" showInputMessage="1" showErrorMessage="1" prompt="Calendar days for this month are automatically updated in cells J4 through P9" sqref="J4"/>
    <dataValidation allowBlank="1" showInputMessage="1" showErrorMessage="1" prompt="Calendar days for this month are automatically updated in cells R4 through X9" sqref="R4"/>
    <dataValidation allowBlank="1" showInputMessage="1" showErrorMessage="1" prompt="Calendar days for this month are automatically updated in cells Z4 through AF9" sqref="Z4"/>
    <dataValidation allowBlank="1" showInputMessage="1" showErrorMessage="1" prompt="Calendar days for this month are automatically updated in cells B13 through H18" sqref="B13"/>
    <dataValidation allowBlank="1" showInputMessage="1" showErrorMessage="1" prompt="Calendar days for this month are automatically updated in cells J13 through P18" sqref="J13"/>
    <dataValidation allowBlank="1" showInputMessage="1" showErrorMessage="1" prompt="Calendar days for this month are automatically updated in cells R13 through X18" sqref="R13"/>
    <dataValidation allowBlank="1" showInputMessage="1" showErrorMessage="1" prompt="Calendar days for this month are automatically updated in cells Z13 through AF18" sqref="Z13"/>
    <dataValidation allowBlank="1" showInputMessage="1" showErrorMessage="1" prompt="Calendar days for this month are automatically updated in cells B22 through H27" sqref="B22"/>
    <dataValidation allowBlank="1" showInputMessage="1" showErrorMessage="1" prompt="Calendar days for this month are automatically updated in cells J22 through P27" sqref="J22"/>
    <dataValidation allowBlank="1" showInputMessage="1" showErrorMessage="1" prompt="Calendar days for this month are automatically updated in cells R22 through X27" sqref="R22"/>
    <dataValidation allowBlank="1" showInputMessage="1" showErrorMessage="1" prompt="Calendar days for this month are automatically updated in cells Z22 through AF27" sqref="Z22"/>
  </dataValidations>
  <printOptions horizontalCentered="1" verticalCentered="1"/>
  <pageMargins left="0.5" right="0.5" top="0.5" bottom="0.5" header="0.5" footer="0.5"/>
  <pageSetup scale="86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Calendar</vt:lpstr>
      <vt:lpstr>ColumnTitleRegion1..H9.1</vt:lpstr>
      <vt:lpstr>ColumnTitleRegion1..I9.1</vt:lpstr>
      <vt:lpstr>ColumnTitleRegion10..AF9.1</vt:lpstr>
      <vt:lpstr>ColumnTitleRegion10..AG9.1</vt:lpstr>
      <vt:lpstr>ColumnTitleRegion11..AF18.1</vt:lpstr>
      <vt:lpstr>ColumnTitleRegion11..AG18.1</vt:lpstr>
      <vt:lpstr>ColumnTitleRegion12..AF27.1</vt:lpstr>
      <vt:lpstr>ColumnTitleRegion12..AG27.1</vt:lpstr>
      <vt:lpstr>ColumnTitleRegion2..H18.1</vt:lpstr>
      <vt:lpstr>ColumnTitleRegion2..I18.1</vt:lpstr>
      <vt:lpstr>ColumnTitleRegion3..H27.1</vt:lpstr>
      <vt:lpstr>ColumnTitleRegion3..I27.1</vt:lpstr>
      <vt:lpstr>ColumnTitleRegion4..P9.1</vt:lpstr>
      <vt:lpstr>ColumnTitleRegion4..Q9.1</vt:lpstr>
      <vt:lpstr>ColumnTitleRegion5..P18.1</vt:lpstr>
      <vt:lpstr>ColumnTitleRegion5..Q18.1</vt:lpstr>
      <vt:lpstr>ColumnTitleRegion6..P27.1</vt:lpstr>
      <vt:lpstr>ColumnTitleRegion6..Q27.1</vt:lpstr>
      <vt:lpstr>ColumnTitleRegion7..X9.1</vt:lpstr>
      <vt:lpstr>ColumnTitleRegion7..Y9.1</vt:lpstr>
      <vt:lpstr>ColumnTitleRegion8..X18.1</vt:lpstr>
      <vt:lpstr>ColumnTitleRegion8..Y18.1</vt:lpstr>
      <vt:lpstr>ColumnTitleRegion9..X27.1</vt:lpstr>
      <vt:lpstr>ColumnTitleRegion9..Y27.1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user</cp:lastModifiedBy>
  <dcterms:created xsi:type="dcterms:W3CDTF">2017-08-12T10:05:54Z</dcterms:created>
  <dcterms:modified xsi:type="dcterms:W3CDTF">2023-12-14T02:28:16Z</dcterms:modified>
</cp:coreProperties>
</file>